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1.xml" ContentType="application/vnd.openxmlformats-officedocument.drawing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7D" lockStructure="1"/>
  <bookViews>
    <workbookView xWindow="120" yWindow="360" windowWidth="23715" windowHeight="9030" tabRatio="893" firstSheet="2" activeTab="2"/>
  </bookViews>
  <sheets>
    <sheet name="BD" sheetId="3" state="hidden" r:id="rId1"/>
    <sheet name="BDDIF" sheetId="6" state="hidden" r:id="rId2"/>
    <sheet name="HONORARIOS" sheetId="7" r:id="rId3"/>
    <sheet name="TRASLADO" sheetId="8" r:id="rId4"/>
    <sheet name="MATERIALES OFICINA" sheetId="9" r:id="rId5"/>
    <sheet name="ALIMENTACIÓN Y ALOJAMIENTO" sheetId="10" r:id="rId6"/>
    <sheet name="INVERSIÓN" sheetId="11" r:id="rId7"/>
    <sheet name="PREMIOS" sheetId="12" r:id="rId8"/>
    <sheet name="G. GENERALES" sheetId="13" r:id="rId9"/>
    <sheet name="IMPREVISTOS" sheetId="14" r:id="rId10"/>
    <sheet name="DIFUSIÓN" sheetId="5" r:id="rId11"/>
    <sheet name="RESUMEN Y DATOS DEL PROYECTO" sheetId="2" r:id="rId12"/>
  </sheets>
  <externalReferences>
    <externalReference r:id="rId13"/>
  </externalReferences>
  <definedNames>
    <definedName name="_xlnm.Print_Area" localSheetId="5">'ALIMENTACIÓN Y ALOJAMIENTO'!$A$1:$N$29</definedName>
    <definedName name="_xlnm.Print_Area" localSheetId="10">DIFUSIÓN!$A$1:$N$29</definedName>
    <definedName name="_xlnm.Print_Area" localSheetId="8">'G. GENERALES'!$A$1:$N$29</definedName>
    <definedName name="_xlnm.Print_Area" localSheetId="2">HONORARIOS!$A$1:$N$29</definedName>
    <definedName name="_xlnm.Print_Area" localSheetId="9">IMPREVISTOS!$A$1:$E$27</definedName>
    <definedName name="_xlnm.Print_Area" localSheetId="4">'MATERIALES OFICINA'!$A$1:$N$29</definedName>
    <definedName name="_xlnm.Print_Area" localSheetId="7">PREMIOS!$A$1:$N$29</definedName>
    <definedName name="_xlnm.Print_Area" localSheetId="11">'RESUMEN Y DATOS DEL PROYECTO'!$A$1:$H$16</definedName>
    <definedName name="_xlnm.Print_Area" localSheetId="3">TRASLADO!$A$1:$N$29</definedName>
    <definedName name="Artes_Circenses">BD!$E$11:$E$13</definedName>
    <definedName name="ARTES_DE_LA_REPRESENTACIÓN">BD!$D$2:$D$6</definedName>
    <definedName name="ARTES_VISUALES">BD!$D$21:$D$24</definedName>
    <definedName name="ASTRONOMÍA">BD!$E$47</definedName>
    <definedName name="ASTRONOMÍA_CULTURAL">BD!$D$26</definedName>
    <definedName name="AUDIOVISUALES">BD!$D$7:$D$10</definedName>
    <definedName name="Bandas">BD!$E$29</definedName>
    <definedName name="BECAS_CULTURALES">BD!$D$27:$D$28</definedName>
    <definedName name="Becas_Internacionales">BD!$E$49</definedName>
    <definedName name="Becas_Nacionales">BD!$E$48</definedName>
    <definedName name="cat">[1]Honorarios!$O$55:$O$57</definedName>
    <definedName name="CATEGORÍA">BD!$B$2:$B$16</definedName>
    <definedName name="COLECCIONES">BD!$E$56</definedName>
    <definedName name="COLECCIONES_CULTURALES">BD!$D$35</definedName>
    <definedName name="Danza">BD!$E$2:$E$4</definedName>
    <definedName name="DIFUSIÓN">BD!$E$54</definedName>
    <definedName name="DIFUSIÓN_CULTURAL">BD!$D$33</definedName>
    <definedName name="Documentales">BD!$E$18:$E$20</definedName>
    <definedName name="EMBAJADAS_CULTURALES">BD!$D$29:$D$30</definedName>
    <definedName name="Embajadas_Internacionales">BD!$E$51</definedName>
    <definedName name="Embajadas_Nacionales">BD!$E$50</definedName>
    <definedName name="Exposiciones_y_presentaciones">BD!$E$43</definedName>
    <definedName name="Ferias_y_concursos_literarios">BD!$E$36</definedName>
    <definedName name="Festivales_y_concursos_audiovisuales">BD!$E$21</definedName>
    <definedName name="Festivales_y_concursos_musicales">BD!$E$27</definedName>
    <definedName name="Fomento_a_la_lectura">BD!$E$37</definedName>
    <definedName name="INVESTIGACIÓN">BD!$E$53</definedName>
    <definedName name="INVESTIGACIÓN_CULTURAL">BD!$D$32</definedName>
    <definedName name="Itinerancias">BD!$E$44</definedName>
    <definedName name="LÍNEA_ESPECIAL">BD!$E$57</definedName>
    <definedName name="LINEA_ESPECIAL_DE_FINANCIAMIENTO">BD!$D$36</definedName>
    <definedName name="LITERATURA">BD!$D$17:$D$20</definedName>
    <definedName name="MONUMENTOS">BD!$E$55</definedName>
    <definedName name="MONUMENTOS_HISTÓRICOS">BD!$D$34</definedName>
    <definedName name="MULTICULTURALES">BD!$E$46</definedName>
    <definedName name="MULTICULTURALES_Y_MULTIDISCIPLINARIAS">BD!$D$25</definedName>
    <definedName name="MÚSICA">BD!$D$11:$D$16</definedName>
    <definedName name="Ópera_y_Obras_Cantadas">BD!$E$8:$E$10</definedName>
    <definedName name="Orquestas">BD!$E$28</definedName>
    <definedName name="Otras_iniciativas_artes_representación">BD!$E$14</definedName>
    <definedName name="Otras_iniciativas_artes_visuales">BD!$E$45</definedName>
    <definedName name="Otras_iniciativas_audiovisuales">BD!$E$22</definedName>
    <definedName name="Otras_iniciativas_literatura">BD!$E$38</definedName>
    <definedName name="Otras_iniciativas_música">BD!$E$31</definedName>
    <definedName name="Presentaciones">BD!$E$30</definedName>
    <definedName name="Producción_de_ficción_Audiovisual">BD!$E$15:$E$17</definedName>
    <definedName name="Producción_Musical">BD!$E$23:$E$26</definedName>
    <definedName name="Producción_y_creación_de_obras">BD!$E$39:$E$42</definedName>
    <definedName name="Publicación_de_obras">BD!$E$32:$E$35</definedName>
    <definedName name="RESIDENCIAS">BD!$E$52</definedName>
    <definedName name="RESIDENCIAS_CULTURALES">BD!$D$31</definedName>
    <definedName name="Teatro">BD!$E$5:$E$7</definedName>
  </definedNames>
  <calcPr calcId="145621"/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8" i="2"/>
  <c r="N6" i="11"/>
  <c r="N7" i="11"/>
  <c r="N8" i="11"/>
  <c r="N9" i="11"/>
  <c r="N10" i="11"/>
  <c r="N11" i="11"/>
  <c r="N12" i="11"/>
  <c r="N13" i="11"/>
  <c r="N14" i="11"/>
  <c r="N15" i="11"/>
  <c r="E7" i="11"/>
  <c r="E8" i="11"/>
  <c r="E9" i="11"/>
  <c r="E10" i="11"/>
  <c r="E11" i="11"/>
  <c r="E12" i="11"/>
  <c r="E16" i="11"/>
  <c r="E18" i="11"/>
  <c r="E19" i="11"/>
  <c r="E20" i="11"/>
  <c r="E21" i="11"/>
  <c r="E23" i="11"/>
  <c r="N28" i="13"/>
  <c r="E28" i="13"/>
  <c r="N27" i="13"/>
  <c r="E27" i="13"/>
  <c r="N26" i="13"/>
  <c r="E26" i="13"/>
  <c r="N25" i="13"/>
  <c r="E25" i="13"/>
  <c r="N24" i="13"/>
  <c r="E24" i="13"/>
  <c r="N23" i="13"/>
  <c r="E23" i="13"/>
  <c r="N22" i="13"/>
  <c r="E22" i="13"/>
  <c r="N21" i="13"/>
  <c r="E21" i="13"/>
  <c r="N20" i="13"/>
  <c r="E20" i="13"/>
  <c r="N19" i="13"/>
  <c r="E19" i="13"/>
  <c r="N18" i="13"/>
  <c r="E18" i="13"/>
  <c r="N17" i="13"/>
  <c r="E17" i="13"/>
  <c r="N16" i="13"/>
  <c r="E16" i="13"/>
  <c r="N15" i="13"/>
  <c r="E15" i="13"/>
  <c r="N14" i="13"/>
  <c r="E14" i="13"/>
  <c r="N13" i="13"/>
  <c r="E13" i="13"/>
  <c r="N12" i="13"/>
  <c r="E12" i="13"/>
  <c r="N11" i="13"/>
  <c r="E11" i="13"/>
  <c r="N10" i="13"/>
  <c r="E10" i="13"/>
  <c r="N9" i="13"/>
  <c r="E9" i="13"/>
  <c r="N8" i="13"/>
  <c r="E8" i="13"/>
  <c r="N7" i="13"/>
  <c r="E7" i="13"/>
  <c r="N6" i="13"/>
  <c r="E6" i="13"/>
  <c r="N5" i="13"/>
  <c r="N29" i="13" s="1"/>
  <c r="E5" i="13"/>
  <c r="N4" i="13"/>
  <c r="E4" i="13"/>
  <c r="E29" i="13" s="1"/>
  <c r="F14" i="2" s="1"/>
  <c r="N28" i="12"/>
  <c r="E28" i="12"/>
  <c r="N27" i="12"/>
  <c r="E27" i="12"/>
  <c r="N26" i="12"/>
  <c r="E26" i="12"/>
  <c r="N25" i="12"/>
  <c r="E25" i="12"/>
  <c r="N24" i="12"/>
  <c r="E24" i="12"/>
  <c r="N23" i="12"/>
  <c r="E23" i="12"/>
  <c r="N22" i="12"/>
  <c r="E22" i="12"/>
  <c r="N21" i="12"/>
  <c r="E21" i="12"/>
  <c r="N20" i="12"/>
  <c r="E20" i="12"/>
  <c r="N19" i="12"/>
  <c r="E19" i="12"/>
  <c r="N18" i="12"/>
  <c r="E18" i="12"/>
  <c r="N17" i="12"/>
  <c r="E17" i="12"/>
  <c r="N16" i="12"/>
  <c r="E16" i="12"/>
  <c r="N15" i="12"/>
  <c r="E15" i="12"/>
  <c r="N14" i="12"/>
  <c r="E14" i="12"/>
  <c r="N13" i="12"/>
  <c r="E13" i="12"/>
  <c r="N12" i="12"/>
  <c r="E12" i="12"/>
  <c r="N11" i="12"/>
  <c r="E11" i="12"/>
  <c r="N10" i="12"/>
  <c r="E10" i="12"/>
  <c r="N9" i="12"/>
  <c r="E9" i="12"/>
  <c r="N8" i="12"/>
  <c r="E8" i="12"/>
  <c r="N7" i="12"/>
  <c r="E7" i="12"/>
  <c r="N6" i="12"/>
  <c r="E6" i="12"/>
  <c r="N5" i="12"/>
  <c r="E5" i="12"/>
  <c r="N4" i="12"/>
  <c r="E4" i="12"/>
  <c r="E29" i="12" s="1"/>
  <c r="F13" i="2" s="1"/>
  <c r="N38" i="11"/>
  <c r="E38" i="11"/>
  <c r="N37" i="11"/>
  <c r="E37" i="11"/>
  <c r="N36" i="11"/>
  <c r="E36" i="11"/>
  <c r="N35" i="11"/>
  <c r="E35" i="11"/>
  <c r="N34" i="11"/>
  <c r="E34" i="11"/>
  <c r="N33" i="11"/>
  <c r="E33" i="11"/>
  <c r="N32" i="11"/>
  <c r="E32" i="11"/>
  <c r="N31" i="11"/>
  <c r="E31" i="11"/>
  <c r="N30" i="11"/>
  <c r="E30" i="11"/>
  <c r="N29" i="11"/>
  <c r="E29" i="11"/>
  <c r="N28" i="11"/>
  <c r="E28" i="11"/>
  <c r="N27" i="11"/>
  <c r="E27" i="11"/>
  <c r="N26" i="11"/>
  <c r="E26" i="11"/>
  <c r="N25" i="11"/>
  <c r="E25" i="11"/>
  <c r="N24" i="11"/>
  <c r="E24" i="11"/>
  <c r="N23" i="11"/>
  <c r="N22" i="11"/>
  <c r="E22" i="11"/>
  <c r="N21" i="11"/>
  <c r="E17" i="11"/>
  <c r="N20" i="11"/>
  <c r="N19" i="11"/>
  <c r="E15" i="11"/>
  <c r="N18" i="11"/>
  <c r="E14" i="11"/>
  <c r="N17" i="11"/>
  <c r="E13" i="11"/>
  <c r="N16" i="11"/>
  <c r="E6" i="11"/>
  <c r="N5" i="11"/>
  <c r="E5" i="11"/>
  <c r="N4" i="11"/>
  <c r="E4" i="11"/>
  <c r="E39" i="11" s="1"/>
  <c r="F12" i="2" s="1"/>
  <c r="N28" i="10"/>
  <c r="E28" i="10"/>
  <c r="N27" i="10"/>
  <c r="E27" i="10"/>
  <c r="N26" i="10"/>
  <c r="E26" i="10"/>
  <c r="N25" i="10"/>
  <c r="E25" i="10"/>
  <c r="N24" i="10"/>
  <c r="E24" i="10"/>
  <c r="N23" i="10"/>
  <c r="E23" i="10"/>
  <c r="N22" i="10"/>
  <c r="E22" i="10"/>
  <c r="N21" i="10"/>
  <c r="E21" i="10"/>
  <c r="N20" i="10"/>
  <c r="E20" i="10"/>
  <c r="N19" i="10"/>
  <c r="E19" i="10"/>
  <c r="N18" i="10"/>
  <c r="E18" i="10"/>
  <c r="N17" i="10"/>
  <c r="E17" i="10"/>
  <c r="N16" i="10"/>
  <c r="E16" i="10"/>
  <c r="N15" i="10"/>
  <c r="E15" i="10"/>
  <c r="N14" i="10"/>
  <c r="E14" i="10"/>
  <c r="N13" i="10"/>
  <c r="E13" i="10"/>
  <c r="N12" i="10"/>
  <c r="E12" i="10"/>
  <c r="N11" i="10"/>
  <c r="E11" i="10"/>
  <c r="N10" i="10"/>
  <c r="E10" i="10"/>
  <c r="N9" i="10"/>
  <c r="E9" i="10"/>
  <c r="N8" i="10"/>
  <c r="E8" i="10"/>
  <c r="N7" i="10"/>
  <c r="E7" i="10"/>
  <c r="N6" i="10"/>
  <c r="E6" i="10"/>
  <c r="N5" i="10"/>
  <c r="E5" i="10"/>
  <c r="N4" i="10"/>
  <c r="E4" i="10"/>
  <c r="E29" i="10" s="1"/>
  <c r="F11" i="2" s="1"/>
  <c r="N28" i="9"/>
  <c r="E28" i="9"/>
  <c r="N27" i="9"/>
  <c r="E27" i="9"/>
  <c r="N26" i="9"/>
  <c r="E26" i="9"/>
  <c r="N25" i="9"/>
  <c r="E25" i="9"/>
  <c r="N24" i="9"/>
  <c r="E24" i="9"/>
  <c r="N23" i="9"/>
  <c r="E23" i="9"/>
  <c r="N22" i="9"/>
  <c r="E22" i="9"/>
  <c r="N21" i="9"/>
  <c r="E21" i="9"/>
  <c r="N20" i="9"/>
  <c r="E20" i="9"/>
  <c r="N19" i="9"/>
  <c r="E19" i="9"/>
  <c r="N18" i="9"/>
  <c r="E18" i="9"/>
  <c r="N17" i="9"/>
  <c r="E17" i="9"/>
  <c r="N16" i="9"/>
  <c r="E16" i="9"/>
  <c r="N15" i="9"/>
  <c r="E15" i="9"/>
  <c r="N14" i="9"/>
  <c r="E14" i="9"/>
  <c r="N13" i="9"/>
  <c r="E13" i="9"/>
  <c r="N12" i="9"/>
  <c r="E12" i="9"/>
  <c r="N11" i="9"/>
  <c r="E11" i="9"/>
  <c r="N10" i="9"/>
  <c r="E10" i="9"/>
  <c r="N9" i="9"/>
  <c r="E9" i="9"/>
  <c r="N8" i="9"/>
  <c r="E8" i="9"/>
  <c r="N7" i="9"/>
  <c r="E7" i="9"/>
  <c r="N6" i="9"/>
  <c r="E6" i="9"/>
  <c r="N5" i="9"/>
  <c r="E5" i="9"/>
  <c r="N4" i="9"/>
  <c r="N29" i="9" s="1"/>
  <c r="E4" i="9"/>
  <c r="E29" i="9" s="1"/>
  <c r="F10" i="2" s="1"/>
  <c r="N28" i="8"/>
  <c r="E28" i="8"/>
  <c r="N27" i="8"/>
  <c r="E27" i="8"/>
  <c r="N26" i="8"/>
  <c r="E26" i="8"/>
  <c r="N25" i="8"/>
  <c r="E25" i="8"/>
  <c r="N24" i="8"/>
  <c r="E24" i="8"/>
  <c r="N23" i="8"/>
  <c r="E23" i="8"/>
  <c r="N22" i="8"/>
  <c r="E22" i="8"/>
  <c r="N21" i="8"/>
  <c r="E21" i="8"/>
  <c r="N20" i="8"/>
  <c r="E20" i="8"/>
  <c r="N19" i="8"/>
  <c r="E19" i="8"/>
  <c r="N18" i="8"/>
  <c r="E18" i="8"/>
  <c r="N17" i="8"/>
  <c r="E17" i="8"/>
  <c r="N16" i="8"/>
  <c r="E16" i="8"/>
  <c r="N15" i="8"/>
  <c r="E15" i="8"/>
  <c r="N14" i="8"/>
  <c r="E14" i="8"/>
  <c r="N13" i="8"/>
  <c r="E13" i="8"/>
  <c r="N12" i="8"/>
  <c r="E12" i="8"/>
  <c r="N11" i="8"/>
  <c r="E11" i="8"/>
  <c r="N10" i="8"/>
  <c r="E10" i="8"/>
  <c r="N9" i="8"/>
  <c r="E9" i="8"/>
  <c r="N8" i="8"/>
  <c r="E8" i="8"/>
  <c r="N7" i="8"/>
  <c r="E7" i="8"/>
  <c r="N6" i="8"/>
  <c r="E6" i="8"/>
  <c r="N5" i="8"/>
  <c r="E5" i="8"/>
  <c r="N4" i="8"/>
  <c r="N29" i="8" s="1"/>
  <c r="E4" i="8"/>
  <c r="N28" i="7"/>
  <c r="E28" i="7"/>
  <c r="N27" i="7"/>
  <c r="E27" i="7"/>
  <c r="N26" i="7"/>
  <c r="E26" i="7"/>
  <c r="N25" i="7"/>
  <c r="E25" i="7"/>
  <c r="N24" i="7"/>
  <c r="E24" i="7"/>
  <c r="N23" i="7"/>
  <c r="E23" i="7"/>
  <c r="N22" i="7"/>
  <c r="E22" i="7"/>
  <c r="N21" i="7"/>
  <c r="E21" i="7"/>
  <c r="N20" i="7"/>
  <c r="E20" i="7"/>
  <c r="N19" i="7"/>
  <c r="E19" i="7"/>
  <c r="N18" i="7"/>
  <c r="E18" i="7"/>
  <c r="N17" i="7"/>
  <c r="E17" i="7"/>
  <c r="N16" i="7"/>
  <c r="E16" i="7"/>
  <c r="N15" i="7"/>
  <c r="E15" i="7"/>
  <c r="N14" i="7"/>
  <c r="E14" i="7"/>
  <c r="N13" i="7"/>
  <c r="E13" i="7"/>
  <c r="N12" i="7"/>
  <c r="E12" i="7"/>
  <c r="N11" i="7"/>
  <c r="E11" i="7"/>
  <c r="N10" i="7"/>
  <c r="E10" i="7"/>
  <c r="N9" i="7"/>
  <c r="E9" i="7"/>
  <c r="N8" i="7"/>
  <c r="E8" i="7"/>
  <c r="N7" i="7"/>
  <c r="E7" i="7"/>
  <c r="N6" i="7"/>
  <c r="E6" i="7"/>
  <c r="N5" i="7"/>
  <c r="E5" i="7"/>
  <c r="N4" i="7"/>
  <c r="N29" i="7" s="1"/>
  <c r="E4" i="7"/>
  <c r="N29" i="12" l="1"/>
  <c r="N29" i="10"/>
  <c r="E29" i="7"/>
  <c r="F8" i="2" s="1"/>
  <c r="E29" i="8"/>
  <c r="F9" i="2" s="1"/>
  <c r="N39" i="11"/>
  <c r="G15" i="2"/>
  <c r="E28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4" i="5"/>
  <c r="N29" i="5" l="1"/>
  <c r="G16" i="2" s="1"/>
  <c r="G17" i="2" s="1"/>
  <c r="H10" i="2"/>
  <c r="H11" i="2"/>
  <c r="H12" i="2"/>
  <c r="H13" i="2"/>
  <c r="H14" i="2"/>
  <c r="H9" i="2"/>
  <c r="F5" i="2" l="1"/>
  <c r="H8" i="2" l="1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9" i="5" s="1"/>
  <c r="I18" i="2" l="1"/>
  <c r="J13" i="2" l="1"/>
  <c r="K12" i="2"/>
  <c r="F15" i="2" s="1"/>
  <c r="H15" i="2" s="1"/>
  <c r="I13" i="2"/>
  <c r="K13" i="2"/>
  <c r="F16" i="2" l="1"/>
  <c r="F17" i="2" s="1"/>
  <c r="H17" i="2" s="1"/>
  <c r="H16" i="2" l="1"/>
  <c r="I11" i="2"/>
  <c r="I9" i="2" l="1"/>
  <c r="I10" i="2"/>
  <c r="I7" i="2"/>
  <c r="I5" i="2"/>
  <c r="I8" i="2"/>
  <c r="I12" i="2"/>
  <c r="I6" i="2"/>
</calcChain>
</file>

<file path=xl/sharedStrings.xml><?xml version="1.0" encoding="utf-8"?>
<sst xmlns="http://schemas.openxmlformats.org/spreadsheetml/2006/main" count="407" uniqueCount="190">
  <si>
    <t>ARTES DE LA REPRESENTACIÓN</t>
  </si>
  <si>
    <t>Danza</t>
  </si>
  <si>
    <t>Talleres recreativos y/o muestras socioculturales</t>
  </si>
  <si>
    <t>Teatro</t>
  </si>
  <si>
    <t>Ópera y Obras Cantadas</t>
  </si>
  <si>
    <t>Artes Circenses</t>
  </si>
  <si>
    <t>Otras disciplinas e iniciativas relacionadas</t>
  </si>
  <si>
    <t>AUDIOVISUALES</t>
  </si>
  <si>
    <t>Producción de ficción Audiovisual</t>
  </si>
  <si>
    <t>Talleres recreativos y/o muestras socioculturales.</t>
  </si>
  <si>
    <t>Documentales</t>
  </si>
  <si>
    <t>Festivales y concursos audiovisuales</t>
  </si>
  <si>
    <t>Otras iniciativas relacionadas</t>
  </si>
  <si>
    <t>MÚSICA</t>
  </si>
  <si>
    <t>Producción Musical</t>
  </si>
  <si>
    <t>Festivales y concursos musicales</t>
  </si>
  <si>
    <t>Orquestas</t>
  </si>
  <si>
    <t>Bandas</t>
  </si>
  <si>
    <t>Presentaciones</t>
  </si>
  <si>
    <t>Giras, Itinerancias, temporadas de conciertos, Encuentros, etc.</t>
  </si>
  <si>
    <t>Publicación de obras</t>
  </si>
  <si>
    <t>Ferias y concursos literarios</t>
  </si>
  <si>
    <t>Fomento a la lectura</t>
  </si>
  <si>
    <t>LITERATURA</t>
  </si>
  <si>
    <t>Producción y creación de obras</t>
  </si>
  <si>
    <t>Creaciones originales, individuales o colectivas, y su exposición.</t>
  </si>
  <si>
    <t>Réplicas de obras ya desarrolladas.</t>
  </si>
  <si>
    <t>Exposiciones y presentaciones</t>
  </si>
  <si>
    <t>Itinerancias</t>
  </si>
  <si>
    <t>ARTES VISUALES</t>
  </si>
  <si>
    <t>MULTICULTURALES</t>
  </si>
  <si>
    <t>ASTRONOMÍA CULTURAL</t>
  </si>
  <si>
    <t>BECAS CULTURALES</t>
  </si>
  <si>
    <t>Becas Nacionales</t>
  </si>
  <si>
    <t>Becas Internacionales</t>
  </si>
  <si>
    <t>EMBAJADAS CULTURALES</t>
  </si>
  <si>
    <t>Embajadas Nacionales</t>
  </si>
  <si>
    <t>Embajadas Internacionales</t>
  </si>
  <si>
    <t>RESIDENCIAS CULTURALES</t>
  </si>
  <si>
    <t>INVESTIGACIÓN CULTURAL</t>
  </si>
  <si>
    <t>DIFUSIÓN CULTURAL</t>
  </si>
  <si>
    <t>MONUMENTOS HISTÓRICOS</t>
  </si>
  <si>
    <t>COLECCIONES CULTURALES</t>
  </si>
  <si>
    <t>LINEA ESPECIAL DE FINANCIAMIENTO</t>
  </si>
  <si>
    <t>CATEGORÍA</t>
  </si>
  <si>
    <t>TEMÁTICA</t>
  </si>
  <si>
    <t>DETALLE</t>
  </si>
  <si>
    <t>SUBVENCIÓN MÁXIMA POR PROYECTO</t>
  </si>
  <si>
    <t>ARTES_DE_LA_REPRESENTACIÓN</t>
  </si>
  <si>
    <t>ARTES_VISUALES</t>
  </si>
  <si>
    <t>ASTRONOMÍA_CULTURAL</t>
  </si>
  <si>
    <t>BECAS_CULTURALES</t>
  </si>
  <si>
    <t>EMBAJADAS_CULTURALES</t>
  </si>
  <si>
    <t>RESIDENCIAS_CULTURALES</t>
  </si>
  <si>
    <t>INVESTIGACIÓN_CULTURAL</t>
  </si>
  <si>
    <t>DIFUSIÓN_CULTURAL</t>
  </si>
  <si>
    <t>MONUMENTOS_HISTÓRICOS</t>
  </si>
  <si>
    <t>COLECCIONES_CULTURALES</t>
  </si>
  <si>
    <t>LINEA_ESPECIAL_DE_FINANCIAMIENTO</t>
  </si>
  <si>
    <t>Ópera_y_Obras_Cantadas</t>
  </si>
  <si>
    <t>Artes_Circenses</t>
  </si>
  <si>
    <t>Producción_de_ficción_Audiovisual</t>
  </si>
  <si>
    <t>Festivales_y_concursos_audiovisuales</t>
  </si>
  <si>
    <t>Producción_Musical</t>
  </si>
  <si>
    <t>Festivales_y_concursos_musicales</t>
  </si>
  <si>
    <t>Publicación_de_obras</t>
  </si>
  <si>
    <t>Ferias_y_concursos_literarios</t>
  </si>
  <si>
    <t>Fomento_a_la_lectura</t>
  </si>
  <si>
    <t>Producción_y_creación_de_obras</t>
  </si>
  <si>
    <t>Exposiciones_y_presentaciones</t>
  </si>
  <si>
    <t>Becas_Nacionales</t>
  </si>
  <si>
    <t>Becas_Internacionales</t>
  </si>
  <si>
    <t>Embajadas_Nacionales</t>
  </si>
  <si>
    <t>Embajadas_Internacionales</t>
  </si>
  <si>
    <t>Otras_iniciativas_artes_representación</t>
  </si>
  <si>
    <t>Otras_iniciativas_audiovisuales</t>
  </si>
  <si>
    <t>Otras_iniciativas_música</t>
  </si>
  <si>
    <t>Otras_iniciativas_literatura</t>
  </si>
  <si>
    <t>Otras_iniciativas_artes_visuales</t>
  </si>
  <si>
    <t>ASTRONOMÍA</t>
  </si>
  <si>
    <t>RESIDENCIAS</t>
  </si>
  <si>
    <t>INVESTIGACIÓN</t>
  </si>
  <si>
    <t>DIFUSIÓN</t>
  </si>
  <si>
    <t>MONUMENTOS</t>
  </si>
  <si>
    <t>COLECCIONES</t>
  </si>
  <si>
    <t>LÍNEA_ESPECIAL</t>
  </si>
  <si>
    <t>MULTICULTURALES_Y_MULTIDISCIPLINARIAS</t>
  </si>
  <si>
    <t>MULTICULTURALES Y MULTIDISCIPLINARIAS</t>
  </si>
  <si>
    <t>Honorarios</t>
  </si>
  <si>
    <t>Traslado y movilización</t>
  </si>
  <si>
    <t>Alimentación y Alojamiento</t>
  </si>
  <si>
    <t xml:space="preserve">Gastos Generales </t>
  </si>
  <si>
    <t>Gastos de Difusión</t>
  </si>
  <si>
    <t>Gastos Imprevistos</t>
  </si>
  <si>
    <t>Premios</t>
  </si>
  <si>
    <t>SUPERA EL MONTO DE LA CATEGORÍA</t>
  </si>
  <si>
    <t>Valor Unitario</t>
  </si>
  <si>
    <t>TOTAL SUBVENCIÓN DIFUSIÓN</t>
  </si>
  <si>
    <t>Cantidad</t>
  </si>
  <si>
    <t>SELECCIONE UNA CATEGORÏA</t>
  </si>
  <si>
    <t>SELECCIONE UNA TEMÁTICA</t>
  </si>
  <si>
    <t>SELECCIONE EL DETALLE</t>
  </si>
  <si>
    <t>RESUMEN PRESUPUESTO</t>
  </si>
  <si>
    <t>COAPORTE</t>
  </si>
  <si>
    <t>TOTAL PROYECTO</t>
  </si>
  <si>
    <t>SUMATORIA</t>
  </si>
  <si>
    <t>ÍTEM</t>
  </si>
  <si>
    <t>Mínimo difusión ($), considerando la subvención solicitada al FNDR y/o coaportes)</t>
  </si>
  <si>
    <t>Máximo Difusión ($) solicitada al FNDR</t>
  </si>
  <si>
    <t>Rango inferior</t>
  </si>
  <si>
    <t>Rango superior</t>
  </si>
  <si>
    <t>Rango inferior subvención total</t>
  </si>
  <si>
    <t>Rango superior subvención total</t>
  </si>
  <si>
    <t>DIFUSIÓN, subvención FNDR solicitada</t>
  </si>
  <si>
    <t>DIFUSIÓN, COAPORTES</t>
  </si>
  <si>
    <t>RUT persona o institución que aporta</t>
  </si>
  <si>
    <t>PERSONA o INSTITUCIÓN QUE REALIZA EL APORTE</t>
  </si>
  <si>
    <t>EFECTIVO O VALORIZADO</t>
  </si>
  <si>
    <t>COMO SE UTILIZARÁ LA DIFUSIÓN</t>
  </si>
  <si>
    <t>Valor Total SUBVENCIÓN</t>
  </si>
  <si>
    <t>Valor Total COAPORTE</t>
  </si>
  <si>
    <t>INCLUYA EN ESTA SECCIÓN, CUALQUIER APORTE PARA ESTE ITEM, QUE REALICE SU INSTITUCIÓN O UN TERCERO, YA SEA EN EFECTIVO O UN BIEN O SERVICIO VALORIZADO</t>
  </si>
  <si>
    <t>SUBVENCIÓN FNDR</t>
  </si>
  <si>
    <t>Este es el monto solicitado al concurso</t>
  </si>
  <si>
    <t>Monto MÁXIMO de SUBVENCIÓN a solicitar</t>
  </si>
  <si>
    <t>Inversión, Implem. y G. Mayores</t>
  </si>
  <si>
    <t>Materiales Oficina y Enseñanza</t>
  </si>
  <si>
    <t>INCLUYA EN ESTA SECCIÓN, CUALQUIER APORTE PARA ESTE ITEM, QUE REALICE SU INSTITUCIÓN O UN TERCERO, YA SEA EN EFECTIVO O UN BIEN O SERVICIO VALORIZADO (EL DISEÑO DEBE CONTAR CON LA VISACIÓN DEL GOBIERNO REGIONAL).</t>
  </si>
  <si>
    <t>HONORARIOS, subvención FNDR solicitada</t>
  </si>
  <si>
    <t>HONORARIOS, COAPORTES</t>
  </si>
  <si>
    <t>FUNCIONES</t>
  </si>
  <si>
    <t>TRASLADO, subvención FNDR solicitada</t>
  </si>
  <si>
    <t>TRASLADO, COAPORTES</t>
  </si>
  <si>
    <t>MATERIALES DE OFICINA Y ENSEÑANZA, subvención FNDR solicitada</t>
  </si>
  <si>
    <t>MATERIALES DE OFICINA Y ENSEÑANZA, COAPORTES</t>
  </si>
  <si>
    <t>ALIMENTACIÓN Y ALOJAMIENTO, subvención FNDR solicitada</t>
  </si>
  <si>
    <t>ALIMENTACIÓN Y ALOJAMIENTO, COAPORTES</t>
  </si>
  <si>
    <t>GASTOS DE INVERSIÓN, IMPLEMENTACIÓN Y G. OPERACIONALES MAYORES, subvención FNDR solicitada</t>
  </si>
  <si>
    <t>GASTOS DE INVERSIÓN, IMPLEMENTACIÓN Y G. OPERACIONALES MAYORES, COAPORTES</t>
  </si>
  <si>
    <t>TOTAL SUBVENCIÓN TRASLADO</t>
  </si>
  <si>
    <t>TOTAL SUBVENCIÓN HONORARIOS</t>
  </si>
  <si>
    <t>TOTAL SUBVENCIÓN MATERIALES OFICINA</t>
  </si>
  <si>
    <t>TOTAL SUBVENCIÓN ALIMENTACIÓN-ALOJAMIENTO</t>
  </si>
  <si>
    <t>TOTAL COAPORTES ALIMENTACIÓN-ALOJAMIENTO</t>
  </si>
  <si>
    <t>TOTAL COAPORTES HONORARIOS</t>
  </si>
  <si>
    <t>TOTAL COAPORTES TRASLADO</t>
  </si>
  <si>
    <t>TOTAL COAPORTES DIFUSIÓN</t>
  </si>
  <si>
    <t>TOTAL COAPORTES MATERIALES OFICINA</t>
  </si>
  <si>
    <t>TOTAL SUBVENCIÓN GASTOS MAYORES</t>
  </si>
  <si>
    <t>TOTAL COAPORTES GASTOS MAYORES</t>
  </si>
  <si>
    <t>PREMIOS, subvención FNDR solicitada</t>
  </si>
  <si>
    <t>PREMIOS, COAPORTES</t>
  </si>
  <si>
    <t>TOTAL SUBVENCIÓN PREMIOS</t>
  </si>
  <si>
    <t>TOTAL COAPORTES PREMIOS</t>
  </si>
  <si>
    <t>GASTOS GENERALES, subvención FNDR solicitada</t>
  </si>
  <si>
    <t>GASTOS GENERALES, COAPORTES</t>
  </si>
  <si>
    <t>TOTAL SUBVENCIÓN GASTOS GENERALES</t>
  </si>
  <si>
    <t>TOTAL COAPORTES GASTOS GENERALES</t>
  </si>
  <si>
    <t>IMPREVISTOS, subvención FNDR solicitada</t>
  </si>
  <si>
    <t>IMPREVISTOS, COAPORTES</t>
  </si>
  <si>
    <t>ORIGEN-DESTINO</t>
  </si>
  <si>
    <t>EN QUE ACTIVIDAD SE UTILIZARÁ</t>
  </si>
  <si>
    <t>N° PERSONAS - N° DÍAS</t>
  </si>
  <si>
    <t>INCLUYA EN ESTA SECCIÓN, CUALQUIER APORTE PARA ESTE ITEM, QUE REALICE SU INSTITUCIÓN O UN TERCERO, YA SEA EN EFECTIVO O UN BIEN O SERVICIO VALORIZADO (LA UTILIZACIÓN DE ESTE ÍTEM DEBERÁ CONTAR CON LA VISACIÓN DEL GOBIERNO REGIONAL).</t>
  </si>
  <si>
    <t>No respeta límites, revisar bases, tabla difusión</t>
  </si>
  <si>
    <t>Cantidad horas</t>
  </si>
  <si>
    <t>Monto Imprevisto Máximo</t>
  </si>
  <si>
    <t>No respeta límites, revisar bases, tabla imprevistos</t>
  </si>
  <si>
    <t>Creación, producción, festivales, itinerancias,  y presentaciones.</t>
  </si>
  <si>
    <t>Otras iniciativas no mencionadas en esta categoría.</t>
  </si>
  <si>
    <t>Actividades de formación y/o capacitación para técnicos y profesionales.</t>
  </si>
  <si>
    <t>Creación y/o producción de obras originales o adaptaciones.</t>
  </si>
  <si>
    <t>Creación y/o producción de obras originales o adaptaciones</t>
  </si>
  <si>
    <t>Producción de festivales audiovisuales.</t>
  </si>
  <si>
    <t>Reedición de material desarrollado por músicos regionales.</t>
  </si>
  <si>
    <t xml:space="preserve">Producción de festivales cuyo género artístico principal sea la música. </t>
  </si>
  <si>
    <t>Creación y apoyo a la continuidad de orquestas infantiles y/o juveniles.</t>
  </si>
  <si>
    <t xml:space="preserve">Creación y apoyo a bandas de cualquier género musical. </t>
  </si>
  <si>
    <t xml:space="preserve">Publicación de obras inéditas individuales o colectivas. </t>
  </si>
  <si>
    <t>Reedición de libros ganadores, desarrollados por escritores regionales.</t>
  </si>
  <si>
    <t>Actividades de formación y/o capacitación  para escritores independientes.</t>
  </si>
  <si>
    <t xml:space="preserve">Producción de ferias y encuentros cuya principal actividad sea el fomento literario. </t>
  </si>
  <si>
    <t>Eventos y actividades literarias.</t>
  </si>
  <si>
    <t>Actividades de talleres formativos y/o capacitación para artistas independientes.</t>
  </si>
  <si>
    <t>Exposiciones de obras ya realizadas.</t>
  </si>
  <si>
    <t>Muestras itinerantes de obras individuales o colectivas.</t>
  </si>
  <si>
    <t>Nombre INICIATIVA</t>
  </si>
  <si>
    <t>Nombre INSTITUCIÓN</t>
  </si>
  <si>
    <r>
      <t xml:space="preserve">TOTAL </t>
    </r>
    <r>
      <rPr>
        <b/>
        <u/>
        <sz val="18"/>
        <color theme="0"/>
        <rFont val="MS Reference Sans Serif"/>
        <family val="2"/>
      </rPr>
      <t>SUBVENCIÓN</t>
    </r>
    <r>
      <rPr>
        <b/>
        <sz val="18"/>
        <color theme="0"/>
        <rFont val="MS Reference Sans Serif"/>
        <family val="2"/>
      </rPr>
      <t xml:space="preserve"> IMPREVISTOS</t>
    </r>
  </si>
  <si>
    <r>
      <t xml:space="preserve">TOTAL </t>
    </r>
    <r>
      <rPr>
        <b/>
        <u/>
        <sz val="18"/>
        <color theme="0"/>
        <rFont val="MS Reference Sans Serif"/>
        <family val="2"/>
      </rPr>
      <t>COAPORTES</t>
    </r>
    <r>
      <rPr>
        <b/>
        <sz val="18"/>
        <color theme="0"/>
        <rFont val="MS Reference Sans Serif"/>
        <family val="2"/>
      </rPr>
      <t xml:space="preserve"> IMPREVISTOS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</si>
</sst>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P_t_s_-;\-* #,##0\ _P_t_s_-;_-* \-??\ _P_t_s_-;_-@_-"/>
    <numFmt numFmtId="165" formatCode="_-* #,##0_-;\-* #,##0_-;_-* &quot;-&quot;??_-;_-@_-"/>
    <numFmt numFmtId="166" formatCode="#,##0_ ;\-#,##0\ "/>
    <numFmt numFmtId="167" formatCode="_-&quot;$&quot;\ * #,##0_-;\-&quot;$&quot;\ * #,##0_-;_-&quot;$&quot;\ * &quot;-&quot;??_-;_-@_-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.5"/>
      <color theme="1"/>
      <name val="MS Sans Serif"/>
      <family val="2"/>
    </font>
    <font>
      <sz val="18"/>
      <color theme="1"/>
      <name val="MS Sans Serif"/>
      <family val="2"/>
    </font>
    <font>
      <b/>
      <sz val="13.5"/>
      <color theme="1"/>
      <name val="MS Sans Serif"/>
      <family val="2"/>
    </font>
    <font>
      <b/>
      <sz val="18"/>
      <color theme="1"/>
      <name val="MS Sans Serif"/>
      <family val="2"/>
    </font>
    <font>
      <sz val="11"/>
      <color theme="1"/>
      <name val="MS Reference Sans Serif"/>
      <family val="2"/>
    </font>
    <font>
      <sz val="11"/>
      <color theme="1"/>
      <name val="Microsoft Sans Serif"/>
      <family val="2"/>
    </font>
    <font>
      <b/>
      <sz val="18"/>
      <color theme="0"/>
      <name val="MS Reference Sans Serif"/>
      <family val="2"/>
    </font>
    <font>
      <sz val="12"/>
      <color theme="1"/>
      <name val="MS Reference Sans Serif"/>
      <family val="2"/>
    </font>
    <font>
      <b/>
      <sz val="11"/>
      <color theme="1"/>
      <name val="MS Reference Sans Serif"/>
      <family val="2"/>
    </font>
    <font>
      <sz val="16"/>
      <color theme="1"/>
      <name val="MS Reference Sans Serif"/>
      <family val="2"/>
    </font>
    <font>
      <b/>
      <sz val="16"/>
      <color theme="1"/>
      <name val="MS Reference Sans Serif"/>
      <family val="2"/>
    </font>
    <font>
      <b/>
      <sz val="24"/>
      <color theme="1"/>
      <name val="Arial Black"/>
      <family val="2"/>
    </font>
    <font>
      <b/>
      <sz val="18"/>
      <color theme="1"/>
      <name val="MS Reference Sans Serif"/>
      <family val="2"/>
    </font>
    <font>
      <b/>
      <sz val="24"/>
      <color theme="1"/>
      <name val="MS Sans Serif"/>
      <family val="2"/>
    </font>
    <font>
      <b/>
      <sz val="23"/>
      <color theme="1"/>
      <name val="MS Sans Serif"/>
      <family val="2"/>
    </font>
    <font>
      <b/>
      <sz val="13.5"/>
      <color theme="0"/>
      <name val="MS Sans Serif"/>
      <family val="2"/>
    </font>
    <font>
      <b/>
      <u/>
      <sz val="18"/>
      <color theme="0"/>
      <name val="MS Reference Sans Serif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0" tint="-0.14999847407452621"/>
      </patternFill>
    </fill>
    <fill>
      <patternFill patternType="solid">
        <fgColor theme="1"/>
        <bgColor theme="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7" fontId="5" fillId="2" borderId="2" xfId="3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" fillId="4" borderId="0" xfId="0" applyFont="1" applyFill="1"/>
    <xf numFmtId="0" fontId="2" fillId="7" borderId="0" xfId="0" applyFont="1" applyFill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2" fillId="8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/>
    <xf numFmtId="10" fontId="3" fillId="4" borderId="0" xfId="2" applyNumberFormat="1" applyFont="1" applyFill="1"/>
    <xf numFmtId="10" fontId="2" fillId="4" borderId="0" xfId="2" applyNumberFormat="1" applyFont="1" applyFill="1"/>
    <xf numFmtId="165" fontId="2" fillId="4" borderId="0" xfId="1" applyNumberFormat="1" applyFont="1" applyFill="1"/>
    <xf numFmtId="168" fontId="3" fillId="4" borderId="0" xfId="2" applyNumberFormat="1" applyFont="1" applyFill="1"/>
    <xf numFmtId="0" fontId="6" fillId="0" borderId="2" xfId="0" applyFont="1" applyBorder="1" applyAlignment="1">
      <alignment horizontal="center" vertical="center" wrapText="1"/>
    </xf>
    <xf numFmtId="165" fontId="3" fillId="4" borderId="0" xfId="1" applyNumberFormat="1" applyFont="1" applyFill="1"/>
    <xf numFmtId="165" fontId="12" fillId="11" borderId="2" xfId="1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165" fontId="9" fillId="0" borderId="10" xfId="1" applyNumberFormat="1" applyFont="1" applyBorder="1" applyAlignment="1" applyProtection="1">
      <alignment horizontal="right" vertical="center"/>
      <protection locked="0"/>
    </xf>
    <xf numFmtId="165" fontId="11" fillId="0" borderId="13" xfId="1" applyNumberFormat="1" applyFont="1" applyBorder="1" applyAlignment="1">
      <alignment horizontal="right" vertical="center"/>
    </xf>
    <xf numFmtId="0" fontId="6" fillId="0" borderId="14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165" fontId="9" fillId="0" borderId="0" xfId="1" applyNumberFormat="1" applyFont="1" applyBorder="1" applyAlignment="1" applyProtection="1">
      <alignment horizontal="right" vertical="center"/>
      <protection locked="0"/>
    </xf>
    <xf numFmtId="165" fontId="11" fillId="0" borderId="15" xfId="1" applyNumberFormat="1" applyFont="1" applyBorder="1" applyAlignment="1">
      <alignment horizontal="right" vertical="center"/>
    </xf>
    <xf numFmtId="0" fontId="6" fillId="0" borderId="1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9" borderId="2" xfId="0" applyFont="1" applyFill="1" applyBorder="1" applyAlignment="1">
      <alignment vertical="center" wrapText="1"/>
    </xf>
    <xf numFmtId="0" fontId="8" fillId="10" borderId="2" xfId="0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right" vertical="center"/>
    </xf>
    <xf numFmtId="0" fontId="15" fillId="5" borderId="8" xfId="0" applyFont="1" applyFill="1" applyBorder="1" applyAlignment="1">
      <alignment horizontal="center" vertical="center"/>
    </xf>
    <xf numFmtId="166" fontId="4" fillId="11" borderId="1" xfId="0" applyNumberFormat="1" applyFont="1" applyFill="1" applyBorder="1" applyAlignment="1">
      <alignment horizontal="right" vertical="center"/>
    </xf>
    <xf numFmtId="166" fontId="4" fillId="11" borderId="9" xfId="0" applyNumberFormat="1" applyFont="1" applyFill="1" applyBorder="1" applyAlignment="1">
      <alignment horizontal="right" vertical="center" wrapText="1"/>
    </xf>
    <xf numFmtId="166" fontId="16" fillId="3" borderId="2" xfId="0" applyNumberFormat="1" applyFont="1" applyFill="1" applyBorder="1" applyAlignment="1">
      <alignment horizontal="right" vertical="center" wrapText="1"/>
    </xf>
    <xf numFmtId="166" fontId="16" fillId="5" borderId="7" xfId="0" applyNumberFormat="1" applyFont="1" applyFill="1" applyBorder="1" applyAlignment="1">
      <alignment horizontal="right" vertical="center"/>
    </xf>
    <xf numFmtId="166" fontId="16" fillId="5" borderId="1" xfId="0" applyNumberFormat="1" applyFont="1" applyFill="1" applyBorder="1" applyAlignment="1">
      <alignment horizontal="right" vertical="center"/>
    </xf>
    <xf numFmtId="0" fontId="17" fillId="13" borderId="19" xfId="0" applyFont="1" applyFill="1" applyBorder="1" applyAlignment="1">
      <alignment horizontal="center" vertical="center" wrapText="1"/>
    </xf>
    <xf numFmtId="165" fontId="14" fillId="11" borderId="2" xfId="1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13" fillId="12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193"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81641</xdr:colOff>
      <xdr:row>2</xdr:row>
      <xdr:rowOff>54429</xdr:rowOff>
    </xdr:from>
    <xdr:to>
      <xdr:col>2</xdr:col>
      <xdr:colOff>2217965</xdr:colOff>
      <xdr:row>12</xdr:row>
      <xdr:rowOff>182336</xdr:rowOff>
    </xdr:to>
    <xdr:sp macro="" textlink="">
      <xdr:nvSpPr>
        <xdr:cNvPr id="2" name="1 CuadroTexto"/>
        <xdr:cNvSpPr txBox="1"/>
      </xdr:nvSpPr>
      <xdr:spPr>
        <a:xfrm>
          <a:off x="81641" y="2095500"/>
          <a:ext cx="6653895" cy="435972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800" b="1"/>
            <a:t>1.- Posiciónese sobre las celdas de colores.</a:t>
          </a:r>
        </a:p>
        <a:p>
          <a:pPr algn="l"/>
          <a:endParaRPr lang="es-CL" sz="1800" b="1"/>
        </a:p>
        <a:p>
          <a:pPr algn="l"/>
          <a:r>
            <a:rPr lang="es-CL" sz="1800" b="1"/>
            <a:t>2.-</a:t>
          </a:r>
          <a:r>
            <a:rPr lang="es-CL" sz="1800" b="1" baseline="0"/>
            <a:t> Aparecerá una flecha      </a:t>
          </a:r>
          <a:r>
            <a:rPr lang="es-CL" sz="1800" b="1" baseline="0">
              <a:sym typeface="Symbol"/>
            </a:rPr>
            <a:t>   para seleccionar una opción de la lista.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baseline="0">
              <a:sym typeface="Symbol"/>
            </a:rPr>
            <a:t>3.- En primer lugar elija la CATEGORÍA, luego la TEMÁTICA y finalmente el DETALLE.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baseline="0">
              <a:sym typeface="Symbol"/>
            </a:rPr>
            <a:t>4.- De esta seleccion dependerá el monto máximo que puede solicitar para el proyecto.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u="sng" baseline="0">
              <a:solidFill>
                <a:srgbClr val="FF0000"/>
              </a:solidFill>
              <a:sym typeface="Symbol"/>
            </a:rPr>
            <a:t>NOTA</a:t>
          </a:r>
          <a:r>
            <a:rPr lang="es-CL" sz="1800" b="1" baseline="0">
              <a:sym typeface="Symbol"/>
            </a:rPr>
            <a:t>: Si desea cambiar la </a:t>
          </a:r>
          <a:r>
            <a:rPr lang="es-CL" sz="1800" b="1" baseline="0">
              <a:solidFill>
                <a:srgbClr val="FF0000"/>
              </a:solidFill>
              <a:sym typeface="Symbol"/>
            </a:rPr>
            <a:t>CATEGORÍA O LA TEMÁTICA</a:t>
          </a:r>
          <a:r>
            <a:rPr lang="es-CL" sz="1800" b="1" baseline="0">
              <a:sym typeface="Symbol"/>
            </a:rPr>
            <a:t>, en primer lugar deberá </a:t>
          </a:r>
          <a:r>
            <a:rPr lang="es-CL" sz="1800" b="1" baseline="0">
              <a:solidFill>
                <a:srgbClr val="FF0000"/>
              </a:solidFill>
              <a:sym typeface="Symbol"/>
            </a:rPr>
            <a:t>BORRAR</a:t>
          </a:r>
          <a:r>
            <a:rPr lang="es-CL" sz="1800" b="1" baseline="0">
              <a:sym typeface="Symbol"/>
            </a:rPr>
            <a:t> el contenido de las tres opciones y elegir todo nuevamente. Para esto, seleccione </a:t>
          </a:r>
          <a:r>
            <a:rPr lang="es-CL" sz="1800" b="1" baseline="0">
              <a:solidFill>
                <a:srgbClr val="FF0000"/>
              </a:solidFill>
              <a:sym typeface="Symbol"/>
            </a:rPr>
            <a:t>las tres celdas de colores </a:t>
          </a:r>
          <a:r>
            <a:rPr lang="es-CL" sz="1800" b="1" baseline="0">
              <a:sym typeface="Symbol"/>
            </a:rPr>
            <a:t>donde se seleccionan las listas, y presione en su teclado la tecla "SUPR"</a:t>
          </a:r>
        </a:p>
      </xdr:txBody>
    </xdr:sp>
    <xdr:clientData/>
  </xdr:twoCellAnchor>
  <xdr:twoCellAnchor>
    <xdr:from>
      <xdr:col>1</xdr:col>
      <xdr:colOff>57831</xdr:colOff>
      <xdr:row>4</xdr:row>
      <xdr:rowOff>66334</xdr:rowOff>
    </xdr:from>
    <xdr:to>
      <xdr:col>1</xdr:col>
      <xdr:colOff>462642</xdr:colOff>
      <xdr:row>4</xdr:row>
      <xdr:rowOff>449035</xdr:rowOff>
    </xdr:to>
    <xdr:sp macro="" textlink="">
      <xdr:nvSpPr>
        <xdr:cNvPr id="40" name="39 Triángulo isósceles"/>
        <xdr:cNvSpPr/>
      </xdr:nvSpPr>
      <xdr:spPr>
        <a:xfrm rot="10800000">
          <a:off x="2507117" y="2869405"/>
          <a:ext cx="404811" cy="382701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LTURA/2%25%20Cultura%202017/Formatos%20de%20Rendici&#243;n%20Cultu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_DESEMBOLSO"/>
      <sheetName val="CALENDARIO DE ACTIVIDADES "/>
      <sheetName val="Honorarios"/>
      <sheetName val="Transporte y Movilización"/>
      <sheetName val="Materiales de Oficina y Enseñan"/>
      <sheetName val="Alimentación y Alojam."/>
      <sheetName val="Inversión, Implementación y Gto"/>
      <sheetName val="Premios"/>
      <sheetName val="Generales"/>
      <sheetName val="Imprevistos"/>
      <sheetName val="Difusión"/>
      <sheetName val="Resumen"/>
      <sheetName val="Global"/>
      <sheetName val="Lista de asitencia y pasajeros"/>
      <sheetName val="Lista de distribución"/>
      <sheetName val="Acta de Entrega"/>
      <sheetName val="Hoja1"/>
      <sheetName val="Acta de Inventario"/>
      <sheetName val="Informe de Activdid Honorarios"/>
    </sheetNames>
    <sheetDataSet>
      <sheetData sheetId="0"/>
      <sheetData sheetId="1"/>
      <sheetData sheetId="2">
        <row r="55">
          <cell r="O55" t="str">
            <v>taller</v>
          </cell>
        </row>
        <row r="56">
          <cell r="O56" t="str">
            <v>festival</v>
          </cell>
        </row>
        <row r="57">
          <cell r="O57" t="str">
            <v>lef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2" name="Tabla43" displayName="Tabla43" ref="G3:N28" totalsRowShown="0" headerRowDxfId="183" dataDxfId="181" headerRowBorderDxfId="182" tableBorderDxfId="180">
  <tableColumns count="8">
    <tableColumn id="1" name="DETALLE" dataDxfId="179"/>
    <tableColumn id="2" name="FUNCIONES" dataDxfId="178"/>
    <tableColumn id="3" name="PERSONA o INSTITUCIÓN QUE REALIZA EL APORTE" dataDxfId="177"/>
    <tableColumn id="4" name="RUT persona o institución que aporta" dataDxfId="176"/>
    <tableColumn id="5" name="EFECTIVO O VALORIZADO" dataDxfId="175"/>
    <tableColumn id="6" name="Cantidad horas" dataDxfId="174"/>
    <tableColumn id="7" name="Valor Unitario" dataDxfId="173" dataCellStyle="Millares"/>
    <tableColumn id="8" name="Valor Total COAPORTE" dataDxfId="172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3" name="Tabla548101214" displayName="Tabla548101214" ref="A3:E38" totalsRowShown="0" headerRowDxfId="79" dataDxfId="77" headerRowBorderDxfId="78">
  <tableColumns count="5">
    <tableColumn id="1" name="DETALLE" dataDxfId="76" totalsRowDxfId="75"/>
    <tableColumn id="2" name="EN QUE ACTIVIDAD SE UTILIZARÁ" dataDxfId="74" totalsRowDxfId="73"/>
    <tableColumn id="3" name="Cantidad" dataDxfId="72" totalsRowDxfId="71"/>
    <tableColumn id="4" name="Valor Unitario" dataDxfId="70" dataCellStyle="Millares"/>
    <tableColumn id="5" name="Valor Total SUBVENCIÓN" dataDxfId="69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11.xml><?xml version="1.0" encoding="utf-8"?>
<table xmlns="http://schemas.openxmlformats.org/spreadsheetml/2006/main" id="14" name="Tabla415" displayName="Tabla415" ref="G3:N28" totalsRowShown="0" headerRowDxfId="68" dataDxfId="66" headerRowBorderDxfId="67" tableBorderDxfId="65">
  <tableColumns count="8">
    <tableColumn id="1" name="DETALLE" dataDxfId="64"/>
    <tableColumn id="2" name="EN QUE ACTIVIDAD SE UTILIZARÁ" dataDxfId="63"/>
    <tableColumn id="3" name="PERSONA o INSTITUCIÓN QUE REALIZA EL APORTE" dataDxfId="62"/>
    <tableColumn id="4" name="RUT persona o institución que aporta" dataDxfId="61"/>
    <tableColumn id="5" name="EFECTIVO O VALORIZADO" dataDxfId="60"/>
    <tableColumn id="6" name="Cantidad" dataDxfId="59"/>
    <tableColumn id="7" name="Valor Unitario" dataDxfId="58" dataCellStyle="Millares"/>
    <tableColumn id="8" name="Valor Total COAPORTE" dataDxfId="57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5" name="Tabla516" displayName="Tabla516" ref="A3:E28" totalsRowShown="0" headerRowDxfId="56" dataDxfId="54" headerRowBorderDxfId="55">
  <tableColumns count="5">
    <tableColumn id="1" name="DETALLE" dataDxfId="53" totalsRowDxfId="52"/>
    <tableColumn id="2" name="EN QUE ACTIVIDAD SE UTILIZARÁ" dataDxfId="51" totalsRowDxfId="50"/>
    <tableColumn id="3" name="Cantidad" dataDxfId="49" totalsRowDxfId="48"/>
    <tableColumn id="4" name="Valor Unitario" dataDxfId="47" dataCellStyle="Millares"/>
    <tableColumn id="5" name="Valor Total SUBVENCIÓN" dataDxfId="46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13.xml><?xml version="1.0" encoding="utf-8"?>
<table xmlns="http://schemas.openxmlformats.org/spreadsheetml/2006/main" id="16" name="Tabla41517" displayName="Tabla41517" ref="G3:N28" totalsRowShown="0" headerRowDxfId="45" dataDxfId="43" headerRowBorderDxfId="44" tableBorderDxfId="42">
  <tableColumns count="8">
    <tableColumn id="1" name="DETALLE" dataDxfId="41"/>
    <tableColumn id="2" name="EN QUE ACTIVIDAD SE UTILIZARÁ" dataDxfId="40"/>
    <tableColumn id="3" name="PERSONA o INSTITUCIÓN QUE REALIZA EL APORTE" dataDxfId="39"/>
    <tableColumn id="4" name="RUT persona o institución que aporta" dataDxfId="38"/>
    <tableColumn id="5" name="EFECTIVO O VALORIZADO" dataDxfId="37"/>
    <tableColumn id="6" name="Cantidad" dataDxfId="36"/>
    <tableColumn id="7" name="Valor Unitario" dataDxfId="35" dataCellStyle="Millares"/>
    <tableColumn id="8" name="Valor Total COAPORTE" dataDxfId="34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id="17" name="Tabla51618" displayName="Tabla51618" ref="A3:E28" totalsRowShown="0" headerRowDxfId="33" dataDxfId="31" headerRowBorderDxfId="32">
  <tableColumns count="5">
    <tableColumn id="1" name="DETALLE" dataDxfId="30" totalsRowDxfId="29"/>
    <tableColumn id="2" name="EN QUE ACTIVIDAD SE UTILIZARÁ" dataDxfId="28" totalsRowDxfId="27"/>
    <tableColumn id="3" name="Cantidad" dataDxfId="26" totalsRowDxfId="25"/>
    <tableColumn id="4" name="Valor Unitario" dataDxfId="24" dataCellStyle="Millares"/>
    <tableColumn id="5" name="Valor Total SUBVENCIÓN" dataDxfId="23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15.xml><?xml version="1.0" encoding="utf-8"?>
<table xmlns="http://schemas.openxmlformats.org/spreadsheetml/2006/main" id="4" name="Tabla4" displayName="Tabla4" ref="G3:N28" totalsRowShown="0" headerRowDxfId="22" dataDxfId="20" headerRowBorderDxfId="21" tableBorderDxfId="19">
  <tableColumns count="8">
    <tableColumn id="1" name="DETALLE" dataDxfId="18"/>
    <tableColumn id="2" name="COMO SE UTILIZARÁ LA DIFUSIÓN" dataDxfId="17"/>
    <tableColumn id="3" name="PERSONA o INSTITUCIÓN QUE REALIZA EL APORTE" dataDxfId="16"/>
    <tableColumn id="4" name="RUT persona o institución que aporta" dataDxfId="15"/>
    <tableColumn id="5" name="EFECTIVO O VALORIZADO" dataDxfId="14"/>
    <tableColumn id="6" name="Cantidad" dataDxfId="13"/>
    <tableColumn id="7" name="Valor Unitario" dataDxfId="12" dataCellStyle="Millares"/>
    <tableColumn id="8" name="Valor Total COAPORTE" dataDxfId="11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id="5" name="Tabla5" displayName="Tabla5" ref="A3:E28" totalsRowShown="0" headerRowDxfId="10" dataDxfId="8" headerRowBorderDxfId="9">
  <tableColumns count="5">
    <tableColumn id="1" name="DETALLE" dataDxfId="7" totalsRowDxfId="6"/>
    <tableColumn id="2" name="COMO SE UTILIZARÁ LA DIFUSIÓN" dataDxfId="5" totalsRowDxfId="4"/>
    <tableColumn id="3" name="Cantidad" dataDxfId="3" totalsRowDxfId="2"/>
    <tableColumn id="4" name="Valor Unitario" dataDxfId="1" dataCellStyle="Millares"/>
    <tableColumn id="5" name="Valor Total SUBVENCIÓN" dataDxfId="0" dataCellStyle="Millares"/>
  </tableColumns>
  <tableStyleInfo name="TableStyleLight12" showFirstColumn="0" showLastColumn="0" showRowStripes="1" showColumnStripes="0"/>
</table>
</file>

<file path=xl/tables/table17.xml><?xml version="1.0" encoding="utf-8"?>
<table xmlns="http://schemas.openxmlformats.org/spreadsheetml/2006/main" id="1" name="Tabla1" displayName="Tabla1" ref="A1:C2" totalsRowShown="0" headerRowDxfId="188" dataDxfId="187">
  <tableColumns count="3">
    <tableColumn id="1" name="SELECCIONE UNA CATEGORÏA" dataDxfId="186"/>
    <tableColumn id="2" name="SELECCIONE UNA TEMÁTICA" dataDxfId="185"/>
    <tableColumn id="3" name="SELECCIONE EL DETALLE" dataDxfId="18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a54" displayName="Tabla54" ref="A3:E28" totalsRowShown="0" headerRowDxfId="171" dataDxfId="169" headerRowBorderDxfId="170">
  <tableColumns count="5">
    <tableColumn id="1" name="DETALLE" dataDxfId="168" totalsRowDxfId="167"/>
    <tableColumn id="2" name="FUNCIONES" dataDxfId="166" totalsRowDxfId="165"/>
    <tableColumn id="3" name="Cantidad horas" dataDxfId="164" totalsRowDxfId="163"/>
    <tableColumn id="4" name="Valor Unitario" dataDxfId="162" dataCellStyle="Millares"/>
    <tableColumn id="5" name="Valor Total SUBVENCIÓN" dataDxfId="161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6" name="Tabla437" displayName="Tabla437" ref="G3:N28" totalsRowShown="0" headerRowDxfId="160" dataDxfId="158" headerRowBorderDxfId="159" tableBorderDxfId="157">
  <tableColumns count="8">
    <tableColumn id="1" name="DETALLE" dataDxfId="156"/>
    <tableColumn id="2" name="ORIGEN-DESTINO" dataDxfId="155"/>
    <tableColumn id="3" name="PERSONA o INSTITUCIÓN QUE REALIZA EL APORTE" dataDxfId="154"/>
    <tableColumn id="4" name="RUT persona o institución que aporta" dataDxfId="153"/>
    <tableColumn id="5" name="EFECTIVO O VALORIZADO" dataDxfId="152"/>
    <tableColumn id="6" name="Cantidad" dataDxfId="151"/>
    <tableColumn id="7" name="Valor Unitario" dataDxfId="150" dataCellStyle="Millares"/>
    <tableColumn id="8" name="Valor Total COAPORTE" dataDxfId="149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7" name="Tabla548" displayName="Tabla548" ref="A3:E28" totalsRowShown="0" headerRowDxfId="148" dataDxfId="146" headerRowBorderDxfId="147">
  <tableColumns count="5">
    <tableColumn id="1" name="DETALLE" dataDxfId="145" totalsRowDxfId="144"/>
    <tableColumn id="2" name="ORIGEN-DESTINO" dataDxfId="143" totalsRowDxfId="142"/>
    <tableColumn id="3" name="Cantidad" dataDxfId="141" totalsRowDxfId="140"/>
    <tableColumn id="4" name="Valor Unitario" dataDxfId="139" dataCellStyle="Millares"/>
    <tableColumn id="5" name="Valor Total SUBVENCIÓN" dataDxfId="138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8" name="Tabla4379" displayName="Tabla4379" ref="G3:N28" totalsRowShown="0" headerRowDxfId="137" dataDxfId="135" headerRowBorderDxfId="136" tableBorderDxfId="134">
  <tableColumns count="8">
    <tableColumn id="1" name="DETALLE" dataDxfId="133"/>
    <tableColumn id="2" name="EN QUE ACTIVIDAD SE UTILIZARÁ" dataDxfId="132"/>
    <tableColumn id="3" name="PERSONA o INSTITUCIÓN QUE REALIZA EL APORTE" dataDxfId="131"/>
    <tableColumn id="4" name="RUT persona o institución que aporta" dataDxfId="130"/>
    <tableColumn id="5" name="EFECTIVO O VALORIZADO" dataDxfId="129"/>
    <tableColumn id="6" name="Cantidad" dataDxfId="128"/>
    <tableColumn id="7" name="Valor Unitario" dataDxfId="127" dataCellStyle="Millares"/>
    <tableColumn id="8" name="Valor Total COAPORTE" dataDxfId="126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9" name="Tabla54810" displayName="Tabla54810" ref="A3:E28" totalsRowShown="0" headerRowDxfId="125" dataDxfId="123" headerRowBorderDxfId="124">
  <tableColumns count="5">
    <tableColumn id="1" name="DETALLE" dataDxfId="122" totalsRowDxfId="121"/>
    <tableColumn id="2" name="EN QUE ACTIVIDAD SE UTILIZARÁ" dataDxfId="120" totalsRowDxfId="119"/>
    <tableColumn id="3" name="Cantidad" dataDxfId="118" totalsRowDxfId="117"/>
    <tableColumn id="4" name="Valor Unitario" dataDxfId="116" dataCellStyle="Millares"/>
    <tableColumn id="5" name="Valor Total SUBVENCIÓN" dataDxfId="115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id="10" name="Tabla437911" displayName="Tabla437911" ref="G3:N28" totalsRowShown="0" headerRowDxfId="114" dataDxfId="112" headerRowBorderDxfId="113" tableBorderDxfId="111">
  <tableColumns count="8">
    <tableColumn id="1" name="DETALLE" dataDxfId="110"/>
    <tableColumn id="2" name="N° PERSONAS - N° DÍAS" dataDxfId="109"/>
    <tableColumn id="3" name="PERSONA o INSTITUCIÓN QUE REALIZA EL APORTE" dataDxfId="108"/>
    <tableColumn id="4" name="RUT persona o institución que aporta" dataDxfId="107"/>
    <tableColumn id="5" name="EFECTIVO O VALORIZADO" dataDxfId="106"/>
    <tableColumn id="6" name="Cantidad" dataDxfId="105"/>
    <tableColumn id="7" name="Valor Unitario" dataDxfId="104" dataCellStyle="Millares"/>
    <tableColumn id="8" name="Valor Total COAPORTE" dataDxfId="103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11" name="Tabla5481012" displayName="Tabla5481012" ref="A3:E28" totalsRowShown="0" headerRowDxfId="102" dataDxfId="100" headerRowBorderDxfId="101">
  <tableColumns count="5">
    <tableColumn id="1" name="DETALLE" dataDxfId="99" totalsRowDxfId="98"/>
    <tableColumn id="2" name="N° PERSONAS - N° DÍAS" dataDxfId="97" totalsRowDxfId="96"/>
    <tableColumn id="3" name="Cantidad" dataDxfId="95" totalsRowDxfId="94"/>
    <tableColumn id="4" name="Valor Unitario" dataDxfId="93" dataCellStyle="Millares"/>
    <tableColumn id="5" name="Valor Total SUBVENCIÓN" dataDxfId="92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9.xml><?xml version="1.0" encoding="utf-8"?>
<table xmlns="http://schemas.openxmlformats.org/spreadsheetml/2006/main" id="12" name="Tabla43791113" displayName="Tabla43791113" ref="G3:N38" totalsRowShown="0" headerRowDxfId="91" dataDxfId="89" headerRowBorderDxfId="90" tableBorderDxfId="88">
  <tableColumns count="8">
    <tableColumn id="1" name="DETALLE" dataDxfId="87"/>
    <tableColumn id="2" name="EN QUE ACTIVIDAD SE UTILIZARÁ" dataDxfId="86"/>
    <tableColumn id="3" name="PERSONA o INSTITUCIÓN QUE REALIZA EL APORTE" dataDxfId="85"/>
    <tableColumn id="4" name="RUT persona o institución que aporta" dataDxfId="84"/>
    <tableColumn id="5" name="EFECTIVO O VALORIZADO" dataDxfId="83"/>
    <tableColumn id="6" name="Cantidad" dataDxfId="82"/>
    <tableColumn id="7" name="Valor Unitario" dataDxfId="81" dataCellStyle="Millares"/>
    <tableColumn id="8" name="Valor Total COAPORTE" dataDxfId="80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5"/>
  <sheetViews>
    <sheetView zoomScale="85" zoomScaleNormal="85" workbookViewId="0"/>
  </sheetViews>
  <sheetFormatPr baseColWidth="10" defaultRowHeight="15" x14ac:dyDescent="0.25"/>
  <cols>
    <col min="1" max="2" width="28.28515625" bestFit="1" customWidth="1"/>
    <col min="3" max="4" width="38.5703125" bestFit="1" customWidth="1"/>
    <col min="5" max="5" width="75.85546875" bestFit="1" customWidth="1"/>
    <col min="6" max="6" width="35.28515625" bestFit="1" customWidth="1"/>
  </cols>
  <sheetData>
    <row r="1" spans="1:6" x14ac:dyDescent="0.25">
      <c r="A1" t="s">
        <v>44</v>
      </c>
      <c r="B1" t="s">
        <v>44</v>
      </c>
      <c r="C1" t="s">
        <v>45</v>
      </c>
      <c r="D1" t="s">
        <v>45</v>
      </c>
      <c r="E1" t="s">
        <v>46</v>
      </c>
      <c r="F1" t="s">
        <v>47</v>
      </c>
    </row>
    <row r="2" spans="1:6" x14ac:dyDescent="0.25">
      <c r="A2" t="s">
        <v>0</v>
      </c>
      <c r="B2" t="s">
        <v>48</v>
      </c>
      <c r="C2" t="s">
        <v>1</v>
      </c>
      <c r="D2" t="s">
        <v>1</v>
      </c>
      <c r="E2" t="s">
        <v>168</v>
      </c>
      <c r="F2" s="2">
        <v>20000000</v>
      </c>
    </row>
    <row r="3" spans="1:6" x14ac:dyDescent="0.25">
      <c r="A3" t="s">
        <v>0</v>
      </c>
      <c r="B3" t="s">
        <v>7</v>
      </c>
      <c r="C3" t="s">
        <v>1</v>
      </c>
      <c r="D3" t="s">
        <v>3</v>
      </c>
      <c r="E3" t="s">
        <v>170</v>
      </c>
      <c r="F3" s="2">
        <v>10000000</v>
      </c>
    </row>
    <row r="4" spans="1:6" x14ac:dyDescent="0.25">
      <c r="A4" t="s">
        <v>0</v>
      </c>
      <c r="B4" t="s">
        <v>13</v>
      </c>
      <c r="C4" t="s">
        <v>1</v>
      </c>
      <c r="D4" t="s">
        <v>59</v>
      </c>
      <c r="E4" t="s">
        <v>9</v>
      </c>
      <c r="F4" s="2">
        <v>5000000</v>
      </c>
    </row>
    <row r="5" spans="1:6" x14ac:dyDescent="0.25">
      <c r="A5" t="s">
        <v>0</v>
      </c>
      <c r="B5" t="s">
        <v>23</v>
      </c>
      <c r="C5" t="s">
        <v>3</v>
      </c>
      <c r="D5" t="s">
        <v>60</v>
      </c>
      <c r="E5" t="s">
        <v>168</v>
      </c>
      <c r="F5" s="2">
        <v>20000000</v>
      </c>
    </row>
    <row r="6" spans="1:6" x14ac:dyDescent="0.25">
      <c r="A6" t="s">
        <v>0</v>
      </c>
      <c r="B6" t="s">
        <v>49</v>
      </c>
      <c r="C6" t="s">
        <v>3</v>
      </c>
      <c r="D6" t="s">
        <v>74</v>
      </c>
      <c r="E6" t="s">
        <v>170</v>
      </c>
      <c r="F6" s="2">
        <v>10000000</v>
      </c>
    </row>
    <row r="7" spans="1:6" x14ac:dyDescent="0.25">
      <c r="A7" t="s">
        <v>0</v>
      </c>
      <c r="B7" t="s">
        <v>86</v>
      </c>
      <c r="C7" t="s">
        <v>3</v>
      </c>
      <c r="D7" t="s">
        <v>61</v>
      </c>
      <c r="E7" t="s">
        <v>9</v>
      </c>
      <c r="F7" s="2">
        <v>5000000</v>
      </c>
    </row>
    <row r="8" spans="1:6" x14ac:dyDescent="0.25">
      <c r="A8" t="s">
        <v>0</v>
      </c>
      <c r="B8" t="s">
        <v>50</v>
      </c>
      <c r="C8" t="s">
        <v>4</v>
      </c>
      <c r="D8" t="s">
        <v>10</v>
      </c>
      <c r="E8" t="s">
        <v>168</v>
      </c>
      <c r="F8" s="2">
        <v>20000000</v>
      </c>
    </row>
    <row r="9" spans="1:6" x14ac:dyDescent="0.25">
      <c r="A9" t="s">
        <v>0</v>
      </c>
      <c r="B9" t="s">
        <v>51</v>
      </c>
      <c r="C9" t="s">
        <v>4</v>
      </c>
      <c r="D9" t="s">
        <v>62</v>
      </c>
      <c r="E9" t="s">
        <v>170</v>
      </c>
      <c r="F9" s="2">
        <v>10000000</v>
      </c>
    </row>
    <row r="10" spans="1:6" x14ac:dyDescent="0.25">
      <c r="A10" t="s">
        <v>0</v>
      </c>
      <c r="B10" t="s">
        <v>52</v>
      </c>
      <c r="C10" t="s">
        <v>4</v>
      </c>
      <c r="D10" t="s">
        <v>75</v>
      </c>
      <c r="E10" t="s">
        <v>9</v>
      </c>
      <c r="F10" s="2">
        <v>5000000</v>
      </c>
    </row>
    <row r="11" spans="1:6" x14ac:dyDescent="0.25">
      <c r="A11" t="s">
        <v>0</v>
      </c>
      <c r="B11" t="s">
        <v>53</v>
      </c>
      <c r="C11" t="s">
        <v>5</v>
      </c>
      <c r="D11" t="s">
        <v>63</v>
      </c>
      <c r="E11" t="s">
        <v>168</v>
      </c>
      <c r="F11" s="2">
        <v>15000000</v>
      </c>
    </row>
    <row r="12" spans="1:6" x14ac:dyDescent="0.25">
      <c r="A12" t="s">
        <v>0</v>
      </c>
      <c r="B12" t="s">
        <v>54</v>
      </c>
      <c r="C12" t="s">
        <v>5</v>
      </c>
      <c r="D12" t="s">
        <v>64</v>
      </c>
      <c r="E12" t="s">
        <v>170</v>
      </c>
      <c r="F12" s="2">
        <v>10000000</v>
      </c>
    </row>
    <row r="13" spans="1:6" x14ac:dyDescent="0.25">
      <c r="A13" t="s">
        <v>0</v>
      </c>
      <c r="B13" t="s">
        <v>55</v>
      </c>
      <c r="C13" t="s">
        <v>5</v>
      </c>
      <c r="D13" t="s">
        <v>16</v>
      </c>
      <c r="E13" t="s">
        <v>9</v>
      </c>
      <c r="F13" s="2">
        <v>5000000</v>
      </c>
    </row>
    <row r="14" spans="1:6" x14ac:dyDescent="0.25">
      <c r="A14" t="s">
        <v>0</v>
      </c>
      <c r="B14" t="s">
        <v>56</v>
      </c>
      <c r="C14" t="s">
        <v>6</v>
      </c>
      <c r="D14" t="s">
        <v>17</v>
      </c>
      <c r="E14" t="s">
        <v>169</v>
      </c>
      <c r="F14" s="2">
        <v>15000000</v>
      </c>
    </row>
    <row r="15" spans="1:6" x14ac:dyDescent="0.25">
      <c r="A15" t="s">
        <v>7</v>
      </c>
      <c r="B15" t="s">
        <v>57</v>
      </c>
      <c r="C15" t="s">
        <v>8</v>
      </c>
      <c r="D15" t="s">
        <v>18</v>
      </c>
      <c r="E15" t="s">
        <v>171</v>
      </c>
      <c r="F15" s="2">
        <v>20000000</v>
      </c>
    </row>
    <row r="16" spans="1:6" x14ac:dyDescent="0.25">
      <c r="A16" t="s">
        <v>7</v>
      </c>
      <c r="B16" t="s">
        <v>58</v>
      </c>
      <c r="C16" t="s">
        <v>8</v>
      </c>
      <c r="D16" t="s">
        <v>76</v>
      </c>
      <c r="E16" t="s">
        <v>170</v>
      </c>
      <c r="F16" s="2">
        <v>10000000</v>
      </c>
    </row>
    <row r="17" spans="1:6" x14ac:dyDescent="0.25">
      <c r="A17" t="s">
        <v>7</v>
      </c>
      <c r="C17" t="s">
        <v>8</v>
      </c>
      <c r="D17" t="s">
        <v>65</v>
      </c>
      <c r="E17" t="s">
        <v>9</v>
      </c>
      <c r="F17" s="2">
        <v>5000000</v>
      </c>
    </row>
    <row r="18" spans="1:6" x14ac:dyDescent="0.25">
      <c r="A18" t="s">
        <v>7</v>
      </c>
      <c r="C18" t="s">
        <v>10</v>
      </c>
      <c r="D18" t="s">
        <v>66</v>
      </c>
      <c r="E18" t="s">
        <v>172</v>
      </c>
      <c r="F18" s="2">
        <v>20000000</v>
      </c>
    </row>
    <row r="19" spans="1:6" x14ac:dyDescent="0.25">
      <c r="A19" t="s">
        <v>7</v>
      </c>
      <c r="C19" t="s">
        <v>10</v>
      </c>
      <c r="D19" t="s">
        <v>67</v>
      </c>
      <c r="E19" t="s">
        <v>170</v>
      </c>
      <c r="F19" s="2">
        <v>10000000</v>
      </c>
    </row>
    <row r="20" spans="1:6" x14ac:dyDescent="0.25">
      <c r="A20" t="s">
        <v>7</v>
      </c>
      <c r="C20" t="s">
        <v>10</v>
      </c>
      <c r="D20" t="s">
        <v>77</v>
      </c>
      <c r="E20" t="s">
        <v>9</v>
      </c>
      <c r="F20" s="2">
        <v>5000000</v>
      </c>
    </row>
    <row r="21" spans="1:6" x14ac:dyDescent="0.25">
      <c r="A21" t="s">
        <v>7</v>
      </c>
      <c r="C21" t="s">
        <v>11</v>
      </c>
      <c r="D21" t="s">
        <v>68</v>
      </c>
      <c r="E21" t="s">
        <v>173</v>
      </c>
      <c r="F21" s="2">
        <v>25000000</v>
      </c>
    </row>
    <row r="22" spans="1:6" x14ac:dyDescent="0.25">
      <c r="A22" t="s">
        <v>7</v>
      </c>
      <c r="C22" t="s">
        <v>12</v>
      </c>
      <c r="D22" t="s">
        <v>69</v>
      </c>
      <c r="E22" t="s">
        <v>169</v>
      </c>
      <c r="F22" s="2">
        <v>10000000</v>
      </c>
    </row>
    <row r="23" spans="1:6" x14ac:dyDescent="0.25">
      <c r="A23" t="s">
        <v>13</v>
      </c>
      <c r="C23" t="s">
        <v>14</v>
      </c>
      <c r="D23" t="s">
        <v>28</v>
      </c>
      <c r="E23" t="s">
        <v>171</v>
      </c>
      <c r="F23" s="2">
        <v>20000000</v>
      </c>
    </row>
    <row r="24" spans="1:6" x14ac:dyDescent="0.25">
      <c r="A24" t="s">
        <v>13</v>
      </c>
      <c r="C24" t="s">
        <v>14</v>
      </c>
      <c r="D24" t="s">
        <v>78</v>
      </c>
      <c r="E24" t="s">
        <v>174</v>
      </c>
      <c r="F24" s="2">
        <v>10000000</v>
      </c>
    </row>
    <row r="25" spans="1:6" x14ac:dyDescent="0.25">
      <c r="A25" t="s">
        <v>13</v>
      </c>
      <c r="C25" t="s">
        <v>14</v>
      </c>
      <c r="D25" t="s">
        <v>30</v>
      </c>
      <c r="E25" t="s">
        <v>170</v>
      </c>
      <c r="F25" s="2">
        <v>10000000</v>
      </c>
    </row>
    <row r="26" spans="1:6" x14ac:dyDescent="0.25">
      <c r="A26" t="s">
        <v>13</v>
      </c>
      <c r="C26" t="s">
        <v>14</v>
      </c>
      <c r="D26" t="s">
        <v>79</v>
      </c>
      <c r="E26" t="s">
        <v>2</v>
      </c>
      <c r="F26" s="2">
        <v>5000000</v>
      </c>
    </row>
    <row r="27" spans="1:6" x14ac:dyDescent="0.25">
      <c r="A27" t="s">
        <v>13</v>
      </c>
      <c r="C27" t="s">
        <v>15</v>
      </c>
      <c r="D27" t="s">
        <v>70</v>
      </c>
      <c r="E27" t="s">
        <v>175</v>
      </c>
      <c r="F27" s="2">
        <v>25000000</v>
      </c>
    </row>
    <row r="28" spans="1:6" x14ac:dyDescent="0.25">
      <c r="A28" t="s">
        <v>13</v>
      </c>
      <c r="C28" t="s">
        <v>16</v>
      </c>
      <c r="D28" t="s">
        <v>71</v>
      </c>
      <c r="E28" t="s">
        <v>176</v>
      </c>
      <c r="F28" s="2">
        <v>20000000</v>
      </c>
    </row>
    <row r="29" spans="1:6" x14ac:dyDescent="0.25">
      <c r="A29" t="s">
        <v>13</v>
      </c>
      <c r="C29" t="s">
        <v>17</v>
      </c>
      <c r="D29" t="s">
        <v>72</v>
      </c>
      <c r="E29" t="s">
        <v>177</v>
      </c>
      <c r="F29" s="2">
        <v>20000000</v>
      </c>
    </row>
    <row r="30" spans="1:6" x14ac:dyDescent="0.25">
      <c r="A30" t="s">
        <v>13</v>
      </c>
      <c r="C30" t="s">
        <v>18</v>
      </c>
      <c r="D30" t="s">
        <v>73</v>
      </c>
      <c r="E30" t="s">
        <v>19</v>
      </c>
      <c r="F30" s="2">
        <v>15000000</v>
      </c>
    </row>
    <row r="31" spans="1:6" x14ac:dyDescent="0.25">
      <c r="A31" t="s">
        <v>13</v>
      </c>
      <c r="C31" t="s">
        <v>12</v>
      </c>
      <c r="D31" t="s">
        <v>80</v>
      </c>
      <c r="E31" t="s">
        <v>169</v>
      </c>
      <c r="F31" s="2">
        <v>10000000</v>
      </c>
    </row>
    <row r="32" spans="1:6" x14ac:dyDescent="0.25">
      <c r="A32" t="s">
        <v>23</v>
      </c>
      <c r="C32" t="s">
        <v>20</v>
      </c>
      <c r="D32" t="s">
        <v>81</v>
      </c>
      <c r="E32" t="s">
        <v>178</v>
      </c>
      <c r="F32" s="2">
        <v>10000000</v>
      </c>
    </row>
    <row r="33" spans="1:6" x14ac:dyDescent="0.25">
      <c r="A33" t="s">
        <v>23</v>
      </c>
      <c r="C33" t="s">
        <v>20</v>
      </c>
      <c r="D33" t="s">
        <v>82</v>
      </c>
      <c r="E33" t="s">
        <v>179</v>
      </c>
      <c r="F33" s="2">
        <v>10000000</v>
      </c>
    </row>
    <row r="34" spans="1:6" x14ac:dyDescent="0.25">
      <c r="A34" t="s">
        <v>23</v>
      </c>
      <c r="C34" t="s">
        <v>20</v>
      </c>
      <c r="D34" t="s">
        <v>83</v>
      </c>
      <c r="E34" t="s">
        <v>180</v>
      </c>
      <c r="F34" s="2">
        <v>10000000</v>
      </c>
    </row>
    <row r="35" spans="1:6" x14ac:dyDescent="0.25">
      <c r="A35" t="s">
        <v>23</v>
      </c>
      <c r="C35" t="s">
        <v>20</v>
      </c>
      <c r="D35" t="s">
        <v>84</v>
      </c>
      <c r="E35" t="s">
        <v>2</v>
      </c>
      <c r="F35" s="2">
        <v>5000000</v>
      </c>
    </row>
    <row r="36" spans="1:6" x14ac:dyDescent="0.25">
      <c r="A36" t="s">
        <v>23</v>
      </c>
      <c r="C36" t="s">
        <v>21</v>
      </c>
      <c r="D36" t="s">
        <v>85</v>
      </c>
      <c r="E36" t="s">
        <v>181</v>
      </c>
      <c r="F36" s="2">
        <v>25000000</v>
      </c>
    </row>
    <row r="37" spans="1:6" x14ac:dyDescent="0.25">
      <c r="A37" t="s">
        <v>23</v>
      </c>
      <c r="C37" t="s">
        <v>22</v>
      </c>
      <c r="E37" t="s">
        <v>182</v>
      </c>
      <c r="F37" s="2">
        <v>20000000</v>
      </c>
    </row>
    <row r="38" spans="1:6" x14ac:dyDescent="0.25">
      <c r="A38" t="s">
        <v>23</v>
      </c>
      <c r="C38" t="s">
        <v>12</v>
      </c>
      <c r="E38" t="s">
        <v>169</v>
      </c>
      <c r="F38" s="2">
        <v>10000000</v>
      </c>
    </row>
    <row r="39" spans="1:6" x14ac:dyDescent="0.25">
      <c r="A39" t="s">
        <v>29</v>
      </c>
      <c r="C39" t="s">
        <v>24</v>
      </c>
      <c r="E39" t="s">
        <v>25</v>
      </c>
      <c r="F39" s="2">
        <v>20000000</v>
      </c>
    </row>
    <row r="40" spans="1:6" x14ac:dyDescent="0.25">
      <c r="A40" t="s">
        <v>29</v>
      </c>
      <c r="C40" t="s">
        <v>24</v>
      </c>
      <c r="E40" t="s">
        <v>26</v>
      </c>
      <c r="F40" s="2">
        <v>15000000</v>
      </c>
    </row>
    <row r="41" spans="1:6" x14ac:dyDescent="0.25">
      <c r="A41" t="s">
        <v>29</v>
      </c>
      <c r="C41" t="s">
        <v>24</v>
      </c>
      <c r="E41" t="s">
        <v>183</v>
      </c>
      <c r="F41" s="2">
        <v>10000000</v>
      </c>
    </row>
    <row r="42" spans="1:6" x14ac:dyDescent="0.25">
      <c r="A42" t="s">
        <v>29</v>
      </c>
      <c r="C42" t="s">
        <v>24</v>
      </c>
      <c r="E42" t="s">
        <v>2</v>
      </c>
      <c r="F42" s="2">
        <v>5000000</v>
      </c>
    </row>
    <row r="43" spans="1:6" x14ac:dyDescent="0.25">
      <c r="A43" t="s">
        <v>29</v>
      </c>
      <c r="C43" t="s">
        <v>27</v>
      </c>
      <c r="E43" t="s">
        <v>184</v>
      </c>
      <c r="F43" s="2">
        <v>5000000</v>
      </c>
    </row>
    <row r="44" spans="1:6" x14ac:dyDescent="0.25">
      <c r="A44" t="s">
        <v>29</v>
      </c>
      <c r="C44" t="s">
        <v>28</v>
      </c>
      <c r="E44" t="s">
        <v>185</v>
      </c>
      <c r="F44" s="2">
        <v>20000000</v>
      </c>
    </row>
    <row r="45" spans="1:6" x14ac:dyDescent="0.25">
      <c r="A45" t="s">
        <v>29</v>
      </c>
      <c r="C45" t="s">
        <v>12</v>
      </c>
      <c r="E45" t="s">
        <v>169</v>
      </c>
      <c r="F45" s="2">
        <v>10000000</v>
      </c>
    </row>
    <row r="46" spans="1:6" x14ac:dyDescent="0.25">
      <c r="A46" t="s">
        <v>30</v>
      </c>
      <c r="C46" t="s">
        <v>30</v>
      </c>
      <c r="E46" t="s">
        <v>87</v>
      </c>
      <c r="F46" s="2">
        <v>20000000</v>
      </c>
    </row>
    <row r="47" spans="1:6" x14ac:dyDescent="0.25">
      <c r="A47" t="s">
        <v>31</v>
      </c>
      <c r="C47" t="s">
        <v>31</v>
      </c>
      <c r="E47" t="s">
        <v>31</v>
      </c>
      <c r="F47" s="2">
        <v>20000000</v>
      </c>
    </row>
    <row r="48" spans="1:6" x14ac:dyDescent="0.25">
      <c r="A48" t="s">
        <v>32</v>
      </c>
      <c r="C48" t="s">
        <v>33</v>
      </c>
      <c r="E48" t="s">
        <v>33</v>
      </c>
      <c r="F48" s="2">
        <v>10000000</v>
      </c>
    </row>
    <row r="49" spans="1:6" x14ac:dyDescent="0.25">
      <c r="A49" t="s">
        <v>32</v>
      </c>
      <c r="C49" t="s">
        <v>34</v>
      </c>
      <c r="E49" t="s">
        <v>34</v>
      </c>
      <c r="F49" s="2">
        <v>20000000</v>
      </c>
    </row>
    <row r="50" spans="1:6" x14ac:dyDescent="0.25">
      <c r="A50" t="s">
        <v>35</v>
      </c>
      <c r="C50" t="s">
        <v>36</v>
      </c>
      <c r="E50" t="s">
        <v>36</v>
      </c>
      <c r="F50" s="2">
        <v>10000000</v>
      </c>
    </row>
    <row r="51" spans="1:6" x14ac:dyDescent="0.25">
      <c r="A51" t="s">
        <v>35</v>
      </c>
      <c r="C51" t="s">
        <v>37</v>
      </c>
      <c r="E51" t="s">
        <v>37</v>
      </c>
      <c r="F51" s="2">
        <v>20000000</v>
      </c>
    </row>
    <row r="52" spans="1:6" x14ac:dyDescent="0.25">
      <c r="A52" t="s">
        <v>38</v>
      </c>
      <c r="C52" t="s">
        <v>38</v>
      </c>
      <c r="E52" t="s">
        <v>38</v>
      </c>
      <c r="F52" s="2">
        <v>10000000</v>
      </c>
    </row>
    <row r="53" spans="1:6" x14ac:dyDescent="0.25">
      <c r="A53" t="s">
        <v>39</v>
      </c>
      <c r="C53" t="s">
        <v>39</v>
      </c>
      <c r="E53" t="s">
        <v>39</v>
      </c>
      <c r="F53" s="2">
        <v>20000000</v>
      </c>
    </row>
    <row r="54" spans="1:6" x14ac:dyDescent="0.25">
      <c r="A54" t="s">
        <v>40</v>
      </c>
      <c r="C54" t="s">
        <v>40</v>
      </c>
      <c r="E54" t="s">
        <v>40</v>
      </c>
      <c r="F54" s="2">
        <v>10000000</v>
      </c>
    </row>
    <row r="55" spans="1:6" x14ac:dyDescent="0.25">
      <c r="A55" t="s">
        <v>41</v>
      </c>
      <c r="C55" t="s">
        <v>41</v>
      </c>
      <c r="E55" t="s">
        <v>41</v>
      </c>
      <c r="F55" s="2">
        <v>25000000</v>
      </c>
    </row>
    <row r="56" spans="1:6" x14ac:dyDescent="0.25">
      <c r="A56" t="s">
        <v>42</v>
      </c>
      <c r="C56" t="s">
        <v>42</v>
      </c>
      <c r="E56" t="s">
        <v>42</v>
      </c>
      <c r="F56" s="2">
        <v>20000000</v>
      </c>
    </row>
    <row r="57" spans="1:6" x14ac:dyDescent="0.25">
      <c r="A57" t="s">
        <v>43</v>
      </c>
      <c r="C57" t="s">
        <v>43</v>
      </c>
      <c r="E57" t="s">
        <v>43</v>
      </c>
      <c r="F57" s="2">
        <v>50000000</v>
      </c>
    </row>
    <row r="62" spans="1:6" x14ac:dyDescent="0.25">
      <c r="C62" s="1"/>
    </row>
    <row r="65" spans="4:4" x14ac:dyDescent="0.25">
      <c r="D65" s="1"/>
    </row>
  </sheetData>
  <sheetProtection password="CC7D" sheet="1" objects="1" scenarios="1"/>
  <dataConsolidate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28"/>
  <sheetViews>
    <sheetView zoomScale="65" zoomScaleNormal="65" workbookViewId="0">
      <selection activeCell="B3" sqref="B3"/>
    </sheetView>
  </sheetViews>
  <sheetFormatPr baseColWidth="10" defaultColWidth="0" defaultRowHeight="0" customHeight="1" zeroHeight="1" x14ac:dyDescent="0.25"/>
  <cols>
    <col min="1" max="1" width="89.5703125" bestFit="1" customWidth="1"/>
    <col min="2" max="2" width="30.7109375" bestFit="1" customWidth="1"/>
    <col min="3" max="3" width="10.28515625" customWidth="1"/>
    <col min="4" max="4" width="70.28515625" bestFit="1" customWidth="1"/>
    <col min="5" max="5" width="50.7109375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55" t="s">
        <v>158</v>
      </c>
      <c r="B1" s="55"/>
      <c r="C1" s="62"/>
      <c r="D1" s="57" t="s">
        <v>159</v>
      </c>
      <c r="E1" s="57"/>
    </row>
    <row r="2" spans="1:5" ht="58.5" customHeight="1" thickTop="1" thickBot="1" x14ac:dyDescent="0.3">
      <c r="A2" s="55"/>
      <c r="B2" s="55"/>
      <c r="C2" s="62"/>
      <c r="D2" s="61" t="s">
        <v>163</v>
      </c>
      <c r="E2" s="61"/>
    </row>
    <row r="3" spans="1:5" ht="135" customHeight="1" thickTop="1" thickBot="1" x14ac:dyDescent="0.3">
      <c r="A3" s="35" t="s">
        <v>188</v>
      </c>
      <c r="B3" s="44"/>
      <c r="C3" s="62"/>
      <c r="D3" s="34" t="s">
        <v>189</v>
      </c>
      <c r="E3" s="44"/>
    </row>
    <row r="4" spans="1:5" ht="15.75" hidden="1" thickTop="1" x14ac:dyDescent="0.25">
      <c r="C4" s="62"/>
    </row>
    <row r="5" spans="1:5" ht="15" hidden="1" x14ac:dyDescent="0.25">
      <c r="C5" s="62"/>
    </row>
    <row r="6" spans="1:5" ht="15" hidden="1" x14ac:dyDescent="0.25">
      <c r="C6" s="62"/>
    </row>
    <row r="7" spans="1:5" ht="15" hidden="1" x14ac:dyDescent="0.25">
      <c r="C7" s="62"/>
    </row>
    <row r="8" spans="1:5" ht="15" hidden="1" x14ac:dyDescent="0.25">
      <c r="C8" s="62"/>
    </row>
    <row r="9" spans="1:5" ht="15" hidden="1" x14ac:dyDescent="0.25">
      <c r="C9" s="62"/>
    </row>
    <row r="10" spans="1:5" ht="15" hidden="1" x14ac:dyDescent="0.25">
      <c r="C10" s="62"/>
    </row>
    <row r="11" spans="1:5" ht="15" hidden="1" x14ac:dyDescent="0.25">
      <c r="C11" s="62"/>
    </row>
    <row r="12" spans="1:5" ht="15" hidden="1" x14ac:dyDescent="0.25">
      <c r="C12" s="62"/>
    </row>
    <row r="13" spans="1:5" ht="15" hidden="1" x14ac:dyDescent="0.25">
      <c r="C13" s="62"/>
    </row>
    <row r="14" spans="1:5" ht="15" hidden="1" x14ac:dyDescent="0.25">
      <c r="C14" s="62"/>
    </row>
    <row r="15" spans="1:5" ht="15" hidden="1" x14ac:dyDescent="0.25">
      <c r="C15" s="62"/>
    </row>
    <row r="16" spans="1:5" ht="15" hidden="1" x14ac:dyDescent="0.25">
      <c r="C16" s="62"/>
    </row>
    <row r="17" spans="3:3" ht="15" hidden="1" x14ac:dyDescent="0.25">
      <c r="C17" s="62"/>
    </row>
    <row r="18" spans="3:3" ht="15" hidden="1" x14ac:dyDescent="0.25">
      <c r="C18" s="62"/>
    </row>
    <row r="19" spans="3:3" ht="15" hidden="1" x14ac:dyDescent="0.25">
      <c r="C19" s="62"/>
    </row>
    <row r="20" spans="3:3" ht="15" hidden="1" x14ac:dyDescent="0.25">
      <c r="C20" s="62"/>
    </row>
    <row r="21" spans="3:3" ht="15" hidden="1" x14ac:dyDescent="0.25">
      <c r="C21" s="62"/>
    </row>
    <row r="22" spans="3:3" ht="15" hidden="1" x14ac:dyDescent="0.25">
      <c r="C22" s="62"/>
    </row>
    <row r="23" spans="3:3" ht="15" hidden="1" x14ac:dyDescent="0.25">
      <c r="C23" s="62"/>
    </row>
    <row r="24" spans="3:3" ht="15" hidden="1" x14ac:dyDescent="0.25">
      <c r="C24" s="62"/>
    </row>
    <row r="25" spans="3:3" ht="15" hidden="1" x14ac:dyDescent="0.25">
      <c r="C25" s="62"/>
    </row>
    <row r="26" spans="3:3" ht="15" hidden="1" x14ac:dyDescent="0.25">
      <c r="C26" s="62"/>
    </row>
    <row r="27" spans="3:3" ht="24" hidden="1" customHeight="1" x14ac:dyDescent="0.25">
      <c r="C27" s="62"/>
    </row>
    <row r="28" spans="3:3" ht="15" hidden="1" x14ac:dyDescent="0.25"/>
  </sheetData>
  <sheetProtection password="CC7D" sheet="1" objects="1" scenarios="1"/>
  <mergeCells count="4">
    <mergeCell ref="D1:E1"/>
    <mergeCell ref="D2:E2"/>
    <mergeCell ref="A1:B2"/>
    <mergeCell ref="C1:C27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30"/>
  <sheetViews>
    <sheetView zoomScale="65" zoomScaleNormal="65" workbookViewId="0">
      <selection activeCell="C4" sqref="C4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113</v>
      </c>
      <c r="B1" s="55"/>
      <c r="C1" s="55"/>
      <c r="D1" s="55"/>
      <c r="E1" s="55"/>
      <c r="F1" s="56"/>
      <c r="G1" s="57" t="s">
        <v>114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127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118</v>
      </c>
      <c r="C3" s="21" t="s">
        <v>98</v>
      </c>
      <c r="D3" s="21" t="s">
        <v>96</v>
      </c>
      <c r="E3" s="21" t="s">
        <v>119</v>
      </c>
      <c r="F3" s="56"/>
      <c r="G3" s="17" t="s">
        <v>46</v>
      </c>
      <c r="H3" s="17" t="s">
        <v>118</v>
      </c>
      <c r="I3" s="17" t="s">
        <v>116</v>
      </c>
      <c r="J3" s="17" t="s">
        <v>115</v>
      </c>
      <c r="K3" s="17" t="s">
        <v>117</v>
      </c>
      <c r="L3" s="17" t="s">
        <v>98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2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2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si="1"/>
        <v>0</v>
      </c>
    </row>
    <row r="7" spans="1:14" ht="20.25" x14ac:dyDescent="0.25">
      <c r="A7" s="27"/>
      <c r="B7" s="28"/>
      <c r="C7" s="29"/>
      <c r="D7" s="30"/>
      <c r="E7" s="31">
        <f t="shared" si="0"/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1"/>
        <v>0</v>
      </c>
    </row>
    <row r="8" spans="1:14" ht="20.25" x14ac:dyDescent="0.25">
      <c r="A8" s="27"/>
      <c r="B8" s="28"/>
      <c r="C8" s="29"/>
      <c r="D8" s="30"/>
      <c r="E8" s="31">
        <f t="shared" si="0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1"/>
        <v>0</v>
      </c>
    </row>
    <row r="9" spans="1:14" ht="20.25" x14ac:dyDescent="0.25">
      <c r="A9" s="27"/>
      <c r="B9" s="28"/>
      <c r="C9" s="29"/>
      <c r="D9" s="30"/>
      <c r="E9" s="31">
        <f t="shared" si="0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1"/>
        <v>0</v>
      </c>
    </row>
    <row r="10" spans="1:14" ht="20.25" x14ac:dyDescent="0.25">
      <c r="A10" s="27"/>
      <c r="B10" s="28"/>
      <c r="C10" s="29"/>
      <c r="D10" s="30"/>
      <c r="E10" s="31">
        <f t="shared" si="0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1"/>
        <v>0</v>
      </c>
    </row>
    <row r="11" spans="1:14" ht="20.25" x14ac:dyDescent="0.25">
      <c r="A11" s="27"/>
      <c r="B11" s="28"/>
      <c r="C11" s="29"/>
      <c r="D11" s="30"/>
      <c r="E11" s="31">
        <f t="shared" si="0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1"/>
        <v>0</v>
      </c>
    </row>
    <row r="12" spans="1:14" ht="20.25" x14ac:dyDescent="0.25">
      <c r="A12" s="27"/>
      <c r="B12" s="28"/>
      <c r="C12" s="29"/>
      <c r="D12" s="30"/>
      <c r="E12" s="31">
        <f t="shared" si="0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1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1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1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1"/>
        <v>0</v>
      </c>
    </row>
    <row r="16" spans="1:14" ht="20.25" x14ac:dyDescent="0.25">
      <c r="A16" s="27"/>
      <c r="B16" s="28"/>
      <c r="C16" s="29"/>
      <c r="D16" s="30"/>
      <c r="E16" s="31">
        <f t="shared" si="0"/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>C17*D17</f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si="0"/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0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0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0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 t="shared" si="0"/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1" thickBot="1" x14ac:dyDescent="0.3">
      <c r="A28" s="27"/>
      <c r="B28" s="28"/>
      <c r="C28" s="29"/>
      <c r="D28" s="30"/>
      <c r="E28" s="31">
        <f>C28*D28</f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4" thickTop="1" thickBot="1" x14ac:dyDescent="0.3">
      <c r="A29" s="55" t="s">
        <v>97</v>
      </c>
      <c r="B29" s="55"/>
      <c r="C29" s="55"/>
      <c r="D29" s="55"/>
      <c r="E29" s="19">
        <f>SUM(Tabla5[Valor Total SUBVENCIÓN])</f>
        <v>0</v>
      </c>
      <c r="F29" s="56"/>
      <c r="G29" s="57" t="s">
        <v>146</v>
      </c>
      <c r="H29" s="57"/>
      <c r="I29" s="57"/>
      <c r="J29" s="57"/>
      <c r="K29" s="57"/>
      <c r="L29" s="57"/>
      <c r="M29" s="57"/>
      <c r="N29" s="19">
        <f>SUM(Tabla4[Valor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29:D29"/>
    <mergeCell ref="G29:M29"/>
    <mergeCell ref="G1:N1"/>
    <mergeCell ref="G2:N2"/>
    <mergeCell ref="A1:E2"/>
    <mergeCell ref="F1:F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4"/>
  <sheetViews>
    <sheetView zoomScale="70" zoomScaleNormal="70" workbookViewId="0">
      <selection activeCell="A2" sqref="A2"/>
    </sheetView>
  </sheetViews>
  <sheetFormatPr baseColWidth="10" defaultColWidth="0" defaultRowHeight="19.5" zeroHeight="1" x14ac:dyDescent="0.35"/>
  <cols>
    <col min="1" max="1" width="36.7109375" style="8" customWidth="1"/>
    <col min="2" max="2" width="31" style="8" customWidth="1"/>
    <col min="3" max="3" width="34.140625" style="8" bestFit="1" customWidth="1"/>
    <col min="4" max="4" width="7.85546875" style="8" customWidth="1"/>
    <col min="5" max="5" width="36.140625" style="8" customWidth="1"/>
    <col min="6" max="6" width="43.85546875" style="8" customWidth="1"/>
    <col min="7" max="7" width="24.5703125" style="8" bestFit="1" customWidth="1"/>
    <col min="8" max="8" width="26.140625" style="8" customWidth="1"/>
    <col min="9" max="9" width="67" style="8" hidden="1" customWidth="1"/>
    <col min="10" max="10" width="18.28515625" style="8" hidden="1" customWidth="1"/>
    <col min="11" max="11" width="20" style="8" hidden="1" customWidth="1"/>
    <col min="12" max="16384" width="11.42578125" style="8" hidden="1"/>
  </cols>
  <sheetData>
    <row r="1" spans="1:11" ht="80.25" customHeight="1" thickTop="1" thickBot="1" x14ac:dyDescent="0.4">
      <c r="A1" s="3" t="s">
        <v>99</v>
      </c>
      <c r="B1" s="3" t="s">
        <v>100</v>
      </c>
      <c r="C1" s="3" t="s">
        <v>101</v>
      </c>
      <c r="D1" s="45"/>
      <c r="E1" s="43" t="s">
        <v>186</v>
      </c>
      <c r="F1" s="52"/>
      <c r="G1" s="53"/>
      <c r="H1" s="53"/>
    </row>
    <row r="2" spans="1:11" ht="80.25" customHeight="1" thickTop="1" thickBot="1" x14ac:dyDescent="0.4">
      <c r="A2" s="9"/>
      <c r="B2" s="10"/>
      <c r="C2" s="11"/>
      <c r="D2" s="45"/>
      <c r="E2" s="43" t="s">
        <v>187</v>
      </c>
      <c r="F2" s="52"/>
      <c r="G2" s="53"/>
      <c r="H2" s="53"/>
    </row>
    <row r="3" spans="1:11" ht="21" thickTop="1" thickBot="1" x14ac:dyDescent="0.4">
      <c r="A3" s="45"/>
      <c r="B3" s="45"/>
      <c r="C3" s="45"/>
      <c r="D3" s="45"/>
    </row>
    <row r="4" spans="1:11" ht="38.25" thickTop="1" thickBot="1" x14ac:dyDescent="0.4">
      <c r="A4" s="45"/>
      <c r="B4" s="45"/>
      <c r="C4" s="45"/>
      <c r="D4" s="45"/>
      <c r="E4" s="54" t="s">
        <v>102</v>
      </c>
      <c r="F4" s="54"/>
      <c r="G4" s="54"/>
      <c r="H4" s="54"/>
    </row>
    <row r="5" spans="1:11" ht="40.5" thickTop="1" thickBot="1" x14ac:dyDescent="0.4">
      <c r="A5" s="45"/>
      <c r="B5" s="45"/>
      <c r="C5" s="45"/>
      <c r="D5" s="45"/>
      <c r="E5" s="5" t="s">
        <v>124</v>
      </c>
      <c r="F5" s="6" t="e">
        <f>VLOOKUP(C2,BD!E2:F57,2,FALSE)</f>
        <v>#N/A</v>
      </c>
      <c r="G5" s="47"/>
      <c r="H5" s="47"/>
      <c r="I5" s="13" t="e">
        <f t="shared" ref="I5:I12" si="0">F8/$F$17</f>
        <v>#VALUE!</v>
      </c>
    </row>
    <row r="6" spans="1:11" ht="24" thickTop="1" x14ac:dyDescent="0.35">
      <c r="A6" s="45"/>
      <c r="B6" s="45"/>
      <c r="C6" s="45"/>
      <c r="D6" s="45"/>
      <c r="E6" s="46"/>
      <c r="F6" s="46"/>
      <c r="G6" s="48"/>
      <c r="H6" s="48"/>
      <c r="I6" s="13" t="e">
        <f t="shared" si="0"/>
        <v>#VALUE!</v>
      </c>
      <c r="J6" s="14"/>
    </row>
    <row r="7" spans="1:11" ht="46.5" x14ac:dyDescent="0.35">
      <c r="A7" s="45"/>
      <c r="B7" s="45"/>
      <c r="C7" s="45"/>
      <c r="D7" s="45"/>
      <c r="E7" s="20" t="s">
        <v>106</v>
      </c>
      <c r="F7" s="20" t="s">
        <v>122</v>
      </c>
      <c r="G7" s="20" t="s">
        <v>103</v>
      </c>
      <c r="H7" s="20" t="s">
        <v>104</v>
      </c>
      <c r="I7" s="13" t="e">
        <f t="shared" si="0"/>
        <v>#VALUE!</v>
      </c>
      <c r="J7" s="14"/>
    </row>
    <row r="8" spans="1:11" ht="23.25" x14ac:dyDescent="0.35">
      <c r="A8" s="45"/>
      <c r="B8" s="45"/>
      <c r="C8" s="45"/>
      <c r="D8" s="45"/>
      <c r="E8" s="4" t="s">
        <v>88</v>
      </c>
      <c r="F8" s="38">
        <f>HONORARIOS!E29</f>
        <v>0</v>
      </c>
      <c r="G8" s="36">
        <f>HONORARIOS!N29</f>
        <v>0</v>
      </c>
      <c r="H8" s="36">
        <f>F8+G8</f>
        <v>0</v>
      </c>
      <c r="I8" s="13" t="e">
        <f t="shared" si="0"/>
        <v>#VALUE!</v>
      </c>
      <c r="J8" s="14"/>
    </row>
    <row r="9" spans="1:11" ht="23.25" x14ac:dyDescent="0.35">
      <c r="A9" s="45"/>
      <c r="B9" s="45"/>
      <c r="C9" s="45"/>
      <c r="D9" s="45"/>
      <c r="E9" s="4" t="s">
        <v>89</v>
      </c>
      <c r="F9" s="38">
        <f>TRASLADO!E29</f>
        <v>0</v>
      </c>
      <c r="G9" s="36">
        <f>TRASLADO!N29</f>
        <v>0</v>
      </c>
      <c r="H9" s="36">
        <f>F9+G9</f>
        <v>0</v>
      </c>
      <c r="I9" s="13" t="e">
        <f t="shared" si="0"/>
        <v>#VALUE!</v>
      </c>
      <c r="J9" s="14"/>
    </row>
    <row r="10" spans="1:11" ht="39" x14ac:dyDescent="0.35">
      <c r="A10" s="45"/>
      <c r="B10" s="45"/>
      <c r="C10" s="45"/>
      <c r="D10" s="45"/>
      <c r="E10" s="4" t="s">
        <v>126</v>
      </c>
      <c r="F10" s="38">
        <f>'MATERIALES OFICINA'!E29</f>
        <v>0</v>
      </c>
      <c r="G10" s="36">
        <f>'MATERIALES OFICINA'!N29</f>
        <v>0</v>
      </c>
      <c r="H10" s="36">
        <f t="shared" ref="H10:H16" si="1">F10+G10</f>
        <v>0</v>
      </c>
      <c r="I10" s="13" t="e">
        <f t="shared" si="0"/>
        <v>#VALUE!</v>
      </c>
    </row>
    <row r="11" spans="1:11" ht="39" x14ac:dyDescent="0.35">
      <c r="A11" s="45"/>
      <c r="B11" s="45"/>
      <c r="C11" s="45"/>
      <c r="D11" s="45"/>
      <c r="E11" s="4" t="s">
        <v>90</v>
      </c>
      <c r="F11" s="38">
        <f>'ALIMENTACIÓN Y ALOJAMIENTO'!E29</f>
        <v>0</v>
      </c>
      <c r="G11" s="36">
        <f>'ALIMENTACIÓN Y ALOJAMIENTO'!N29</f>
        <v>0</v>
      </c>
      <c r="H11" s="36">
        <f t="shared" si="1"/>
        <v>0</v>
      </c>
      <c r="I11" s="13" t="e">
        <f t="shared" si="0"/>
        <v>#VALUE!</v>
      </c>
      <c r="J11" s="14" t="s">
        <v>109</v>
      </c>
      <c r="K11" s="8" t="s">
        <v>110</v>
      </c>
    </row>
    <row r="12" spans="1:11" ht="39" x14ac:dyDescent="0.35">
      <c r="A12" s="45"/>
      <c r="B12" s="45"/>
      <c r="C12" s="45"/>
      <c r="D12" s="45"/>
      <c r="E12" s="4" t="s">
        <v>125</v>
      </c>
      <c r="F12" s="38">
        <f>INVERSIÓN!E39</f>
        <v>0</v>
      </c>
      <c r="G12" s="36">
        <f>INVERSIÓN!N39</f>
        <v>0</v>
      </c>
      <c r="H12" s="36">
        <f t="shared" si="1"/>
        <v>0</v>
      </c>
      <c r="I12" s="13" t="e">
        <f t="shared" si="0"/>
        <v>#VALUE!</v>
      </c>
      <c r="K12" s="8">
        <f>VLOOKUP(I18,BDDIF!F1:H5,3,TRUE)</f>
        <v>150000</v>
      </c>
    </row>
    <row r="13" spans="1:11" ht="23.25" x14ac:dyDescent="0.35">
      <c r="A13" s="45"/>
      <c r="B13" s="45"/>
      <c r="C13" s="45"/>
      <c r="D13" s="45"/>
      <c r="E13" s="4" t="s">
        <v>94</v>
      </c>
      <c r="F13" s="38">
        <f>PREMIOS!E29</f>
        <v>0</v>
      </c>
      <c r="G13" s="36">
        <f>PREMIOS!N29</f>
        <v>0</v>
      </c>
      <c r="H13" s="36">
        <f t="shared" si="1"/>
        <v>0</v>
      </c>
      <c r="I13" s="16" t="e">
        <f>DIFUSIÓN!E29/$I$18</f>
        <v>#DIV/0!</v>
      </c>
      <c r="J13" s="15">
        <f>VLOOKUP(I18,BDDIF!A1:C6,3,TRUE)</f>
        <v>250000</v>
      </c>
      <c r="K13" s="15">
        <f>VLOOKUP(I18,BDDIF!A1:D6,4,TRUE)</f>
        <v>500000</v>
      </c>
    </row>
    <row r="14" spans="1:11" ht="65.25" customHeight="1" x14ac:dyDescent="0.35">
      <c r="A14" s="45"/>
      <c r="B14" s="45"/>
      <c r="C14" s="45"/>
      <c r="D14" s="45"/>
      <c r="E14" s="4" t="s">
        <v>91</v>
      </c>
      <c r="F14" s="38">
        <f>'G. GENERALES'!E29</f>
        <v>0</v>
      </c>
      <c r="G14" s="36">
        <f>'G. GENERALES'!N29</f>
        <v>0</v>
      </c>
      <c r="H14" s="36">
        <f t="shared" si="1"/>
        <v>0</v>
      </c>
    </row>
    <row r="15" spans="1:11" ht="23.25" x14ac:dyDescent="0.35">
      <c r="A15" s="45"/>
      <c r="B15" s="45"/>
      <c r="C15" s="45"/>
      <c r="D15" s="45"/>
      <c r="E15" s="4" t="s">
        <v>93</v>
      </c>
      <c r="F15" s="38">
        <f>IF(IMPREVISTOS!B3&lt;=K12,IMPREVISTOS!B3,I15)</f>
        <v>0</v>
      </c>
      <c r="G15" s="36">
        <f>IMPREVISTOS!E3</f>
        <v>0</v>
      </c>
      <c r="H15" s="36">
        <f t="shared" si="1"/>
        <v>0</v>
      </c>
      <c r="I15" s="12" t="s">
        <v>167</v>
      </c>
    </row>
    <row r="16" spans="1:11" ht="39.75" thickBot="1" x14ac:dyDescent="0.4">
      <c r="A16" s="45"/>
      <c r="B16" s="45"/>
      <c r="C16" s="45"/>
      <c r="D16" s="45"/>
      <c r="E16" s="4" t="s">
        <v>92</v>
      </c>
      <c r="F16" s="39" t="str">
        <f>IF(AND((DIFUSIÓN!E29+DIFUSIÓN!N29)&gt;=J13,DIFUSIÓN!E29&lt;=K13),DIFUSIÓN!E29,I16)</f>
        <v>No respeta límites, revisar bases, tabla difusión</v>
      </c>
      <c r="G16" s="36">
        <f>DIFUSIÓN!N29</f>
        <v>0</v>
      </c>
      <c r="H16" s="36" t="e">
        <f t="shared" si="1"/>
        <v>#VALUE!</v>
      </c>
      <c r="I16" s="12" t="s">
        <v>164</v>
      </c>
    </row>
    <row r="17" spans="5:9" ht="32.25" thickTop="1" thickBot="1" x14ac:dyDescent="0.4">
      <c r="E17" s="37" t="s">
        <v>105</v>
      </c>
      <c r="F17" s="40" t="e">
        <f>IF((F8+F9+F10+F11+F12+F13+F14+F15+F16)&gt;F5,I17,(F8+F9+F10+F11+F12+F13+F14+F15+F16))</f>
        <v>#VALUE!</v>
      </c>
      <c r="G17" s="41">
        <f>SUM(G8:G16)</f>
        <v>0</v>
      </c>
      <c r="H17" s="42" t="e">
        <f>F17+G17</f>
        <v>#VALUE!</v>
      </c>
      <c r="I17" s="12" t="s">
        <v>95</v>
      </c>
    </row>
    <row r="18" spans="5:9" ht="24" thickTop="1" x14ac:dyDescent="0.35">
      <c r="E18" s="49"/>
      <c r="F18" s="50" t="s">
        <v>123</v>
      </c>
      <c r="G18" s="49"/>
      <c r="H18" s="49"/>
      <c r="I18" s="18">
        <f>HONORARIOS!E29+TRASLADO!E29+'MATERIALES OFICINA'!E29+'ALIMENTACIÓN Y ALOJAMIENTO'!E29+INVERSIÓN!E39+PREMIOS!E29+'G. GENERALES'!E29+IMPREVISTOS!B3+DIFUSIÓN!E29</f>
        <v>0</v>
      </c>
    </row>
    <row r="19" spans="5:9" x14ac:dyDescent="0.35">
      <c r="E19" s="45"/>
      <c r="F19" s="51"/>
      <c r="G19" s="45"/>
      <c r="H19" s="45"/>
    </row>
    <row r="20" spans="5:9" hidden="1" x14ac:dyDescent="0.35"/>
    <row r="21" spans="5:9" hidden="1" x14ac:dyDescent="0.35"/>
    <row r="22" spans="5:9" hidden="1" x14ac:dyDescent="0.35"/>
    <row r="23" spans="5:9" hidden="1" x14ac:dyDescent="0.35"/>
    <row r="24" spans="5:9" hidden="1" x14ac:dyDescent="0.35"/>
  </sheetData>
  <sheetProtection password="CC7D" sheet="1" objects="1" scenarios="1"/>
  <mergeCells count="10">
    <mergeCell ref="D1:D16"/>
    <mergeCell ref="A3:C16"/>
    <mergeCell ref="E6:F6"/>
    <mergeCell ref="G5:H6"/>
    <mergeCell ref="E18:E19"/>
    <mergeCell ref="G18:H19"/>
    <mergeCell ref="F18:F19"/>
    <mergeCell ref="F1:H1"/>
    <mergeCell ref="F2:H2"/>
    <mergeCell ref="E4:H4"/>
  </mergeCells>
  <conditionalFormatting sqref="F16">
    <cfRule type="containsText" dxfId="192" priority="5" operator="containsText" text="No respeta límites, revisar bases, tabla difusión">
      <formula>NOT(ISERROR(SEARCH("No respeta límites, revisar bases, tabla difusión",F16)))</formula>
    </cfRule>
  </conditionalFormatting>
  <dataValidations count="3">
    <dataValidation type="list" allowBlank="1" showInputMessage="1" showErrorMessage="1" sqref="A2">
      <formula1>IF(B2="",CATEGORÍA,INDIRECT("FakeRange"))</formula1>
    </dataValidation>
    <dataValidation type="list" allowBlank="1" showInputMessage="1" showErrorMessage="1" sqref="B2">
      <formula1>IF(C2="",INDIRECT($A$2),INDIRECT("FakeRange"))</formula1>
    </dataValidation>
    <dataValidation type="list" allowBlank="1" showInputMessage="1" showErrorMessage="1" sqref="C2">
      <formula1>INDIRECT($B$2)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196" scale="65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77CED140-CB79-4700-A988-0EB5A6062FBC}">
            <xm:f>NOT(ISERROR(SEARCH($I$16,F16)))</xm:f>
            <xm:f>$I$16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2" operator="containsText" id="{6ADAC91A-BA6E-46BA-9297-60230A8479E8}">
            <xm:f>NOT(ISERROR(SEARCH($I$15,F15)))</xm:f>
            <xm:f>$I$15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1" operator="containsText" id="{5AAA1B43-2FA7-4710-BBA3-F4C35E00472A}">
            <xm:f>NOT(ISERROR(SEARCH($I$17,F17)))</xm:f>
            <xm:f>$I$17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F17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"/>
  <sheetViews>
    <sheetView workbookViewId="0"/>
  </sheetViews>
  <sheetFormatPr baseColWidth="10" defaultRowHeight="15" x14ac:dyDescent="0.25"/>
  <cols>
    <col min="1" max="1" width="29.140625" bestFit="1" customWidth="1"/>
    <col min="2" max="2" width="29.85546875" bestFit="1" customWidth="1"/>
    <col min="3" max="3" width="17.5703125" customWidth="1"/>
  </cols>
  <sheetData>
    <row r="1" spans="1:8" x14ac:dyDescent="0.25">
      <c r="A1" t="s">
        <v>111</v>
      </c>
      <c r="B1" t="s">
        <v>112</v>
      </c>
      <c r="C1" t="s">
        <v>107</v>
      </c>
      <c r="D1" t="s">
        <v>108</v>
      </c>
      <c r="F1" t="s">
        <v>111</v>
      </c>
      <c r="G1" t="s">
        <v>112</v>
      </c>
      <c r="H1" t="s">
        <v>166</v>
      </c>
    </row>
    <row r="2" spans="1:8" x14ac:dyDescent="0.25">
      <c r="A2" s="2">
        <v>0</v>
      </c>
      <c r="B2" s="2">
        <v>5000000</v>
      </c>
      <c r="C2" s="7">
        <v>250000</v>
      </c>
      <c r="D2" s="7">
        <v>500000</v>
      </c>
      <c r="F2" s="2">
        <v>0</v>
      </c>
      <c r="G2" s="2">
        <v>5000000</v>
      </c>
      <c r="H2" s="7">
        <v>150000</v>
      </c>
    </row>
    <row r="3" spans="1:8" x14ac:dyDescent="0.25">
      <c r="A3" s="2">
        <v>5000001</v>
      </c>
      <c r="B3" s="2">
        <v>10000000</v>
      </c>
      <c r="C3" s="7">
        <v>500000</v>
      </c>
      <c r="D3" s="7">
        <v>800000</v>
      </c>
      <c r="F3" s="2">
        <v>5000001</v>
      </c>
      <c r="G3" s="2">
        <v>10000000</v>
      </c>
      <c r="H3" s="7">
        <v>300000</v>
      </c>
    </row>
    <row r="4" spans="1:8" x14ac:dyDescent="0.25">
      <c r="A4" s="2">
        <v>10000001</v>
      </c>
      <c r="B4" s="2">
        <v>15000000</v>
      </c>
      <c r="C4" s="7">
        <v>1000000</v>
      </c>
      <c r="D4" s="7">
        <v>1300000</v>
      </c>
      <c r="F4" s="2">
        <v>10000001</v>
      </c>
      <c r="G4" s="2">
        <v>50000000</v>
      </c>
      <c r="H4" s="7">
        <v>500000</v>
      </c>
    </row>
    <row r="5" spans="1:8" x14ac:dyDescent="0.25">
      <c r="A5" s="2">
        <v>15000001</v>
      </c>
      <c r="B5" s="2">
        <v>20000000</v>
      </c>
      <c r="C5" s="7">
        <v>1300000</v>
      </c>
      <c r="D5" s="7">
        <v>1800000</v>
      </c>
    </row>
    <row r="6" spans="1:8" x14ac:dyDescent="0.25">
      <c r="A6" s="2">
        <v>20000001</v>
      </c>
      <c r="B6" s="2">
        <v>50000000</v>
      </c>
      <c r="C6" s="7">
        <v>1800000</v>
      </c>
      <c r="D6" s="7">
        <v>2300000</v>
      </c>
    </row>
  </sheetData>
  <sheetProtection password="CC7D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tabSelected="1"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128</v>
      </c>
      <c r="B1" s="55"/>
      <c r="C1" s="55"/>
      <c r="D1" s="55"/>
      <c r="E1" s="55"/>
      <c r="F1" s="56"/>
      <c r="G1" s="57" t="s">
        <v>129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121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130</v>
      </c>
      <c r="C3" s="21" t="s">
        <v>165</v>
      </c>
      <c r="D3" s="21" t="s">
        <v>96</v>
      </c>
      <c r="E3" s="21" t="s">
        <v>119</v>
      </c>
      <c r="F3" s="56"/>
      <c r="G3" s="17" t="s">
        <v>46</v>
      </c>
      <c r="H3" s="17" t="s">
        <v>130</v>
      </c>
      <c r="I3" s="17" t="s">
        <v>116</v>
      </c>
      <c r="J3" s="17" t="s">
        <v>115</v>
      </c>
      <c r="K3" s="17" t="s">
        <v>117</v>
      </c>
      <c r="L3" s="21" t="s">
        <v>165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2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2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si="1"/>
        <v>0</v>
      </c>
    </row>
    <row r="7" spans="1:14" ht="20.25" x14ac:dyDescent="0.25">
      <c r="A7" s="27"/>
      <c r="B7" s="28"/>
      <c r="C7" s="29"/>
      <c r="D7" s="30"/>
      <c r="E7" s="31">
        <f t="shared" si="0"/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1"/>
        <v>0</v>
      </c>
    </row>
    <row r="8" spans="1:14" ht="20.25" x14ac:dyDescent="0.25">
      <c r="A8" s="27"/>
      <c r="B8" s="28"/>
      <c r="C8" s="29"/>
      <c r="D8" s="30"/>
      <c r="E8" s="31">
        <f t="shared" si="0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1"/>
        <v>0</v>
      </c>
    </row>
    <row r="9" spans="1:14" ht="20.25" x14ac:dyDescent="0.25">
      <c r="A9" s="27"/>
      <c r="B9" s="28"/>
      <c r="C9" s="29"/>
      <c r="D9" s="30"/>
      <c r="E9" s="31">
        <f t="shared" si="0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1"/>
        <v>0</v>
      </c>
    </row>
    <row r="10" spans="1:14" ht="20.25" x14ac:dyDescent="0.25">
      <c r="A10" s="27"/>
      <c r="B10" s="28"/>
      <c r="C10" s="29"/>
      <c r="D10" s="30"/>
      <c r="E10" s="31">
        <f t="shared" si="0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1"/>
        <v>0</v>
      </c>
    </row>
    <row r="11" spans="1:14" ht="20.25" x14ac:dyDescent="0.25">
      <c r="A11" s="27"/>
      <c r="B11" s="28"/>
      <c r="C11" s="29"/>
      <c r="D11" s="30"/>
      <c r="E11" s="31">
        <f t="shared" si="0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1"/>
        <v>0</v>
      </c>
    </row>
    <row r="12" spans="1:14" ht="20.25" x14ac:dyDescent="0.25">
      <c r="A12" s="27"/>
      <c r="B12" s="28"/>
      <c r="C12" s="29"/>
      <c r="D12" s="30"/>
      <c r="E12" s="31">
        <f t="shared" si="0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1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1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1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1"/>
        <v>0</v>
      </c>
    </row>
    <row r="16" spans="1:14" ht="20.25" x14ac:dyDescent="0.25">
      <c r="A16" s="27"/>
      <c r="B16" s="28"/>
      <c r="C16" s="29"/>
      <c r="D16" s="30"/>
      <c r="E16" s="31">
        <f t="shared" si="0"/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>C17*D17</f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si="0"/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0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0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0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 t="shared" si="0"/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1" thickBot="1" x14ac:dyDescent="0.3">
      <c r="A28" s="27"/>
      <c r="B28" s="28"/>
      <c r="C28" s="29"/>
      <c r="D28" s="30"/>
      <c r="E28" s="31">
        <f>C28*D28</f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4" thickTop="1" thickBot="1" x14ac:dyDescent="0.3">
      <c r="A29" s="55" t="s">
        <v>140</v>
      </c>
      <c r="B29" s="55"/>
      <c r="C29" s="55"/>
      <c r="D29" s="55"/>
      <c r="E29" s="19">
        <f>SUM(Tabla54[Valor Total SUBVENCIÓN])</f>
        <v>0</v>
      </c>
      <c r="F29" s="56"/>
      <c r="G29" s="57" t="s">
        <v>144</v>
      </c>
      <c r="H29" s="57"/>
      <c r="I29" s="57"/>
      <c r="J29" s="57"/>
      <c r="K29" s="57"/>
      <c r="L29" s="57"/>
      <c r="M29" s="57"/>
      <c r="N29" s="19">
        <f>SUM(Tabla43[Valor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0"/>
  <sheetViews>
    <sheetView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131</v>
      </c>
      <c r="B1" s="55"/>
      <c r="C1" s="55"/>
      <c r="D1" s="55"/>
      <c r="E1" s="55"/>
      <c r="F1" s="56"/>
      <c r="G1" s="57" t="s">
        <v>132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121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160</v>
      </c>
      <c r="C3" s="21" t="s">
        <v>98</v>
      </c>
      <c r="D3" s="21" t="s">
        <v>96</v>
      </c>
      <c r="E3" s="21" t="s">
        <v>119</v>
      </c>
      <c r="F3" s="56"/>
      <c r="G3" s="17" t="s">
        <v>46</v>
      </c>
      <c r="H3" s="21" t="s">
        <v>160</v>
      </c>
      <c r="I3" s="17" t="s">
        <v>116</v>
      </c>
      <c r="J3" s="17" t="s">
        <v>115</v>
      </c>
      <c r="K3" s="17" t="s">
        <v>117</v>
      </c>
      <c r="L3" s="17" t="s">
        <v>98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2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2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si="1"/>
        <v>0</v>
      </c>
    </row>
    <row r="7" spans="1:14" ht="20.25" x14ac:dyDescent="0.25">
      <c r="A7" s="27"/>
      <c r="B7" s="28"/>
      <c r="C7" s="29"/>
      <c r="D7" s="30"/>
      <c r="E7" s="31">
        <f t="shared" si="0"/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1"/>
        <v>0</v>
      </c>
    </row>
    <row r="8" spans="1:14" ht="20.25" x14ac:dyDescent="0.25">
      <c r="A8" s="27"/>
      <c r="B8" s="28"/>
      <c r="C8" s="29"/>
      <c r="D8" s="30"/>
      <c r="E8" s="31">
        <f t="shared" si="0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1"/>
        <v>0</v>
      </c>
    </row>
    <row r="9" spans="1:14" ht="20.25" x14ac:dyDescent="0.25">
      <c r="A9" s="27"/>
      <c r="B9" s="28"/>
      <c r="C9" s="29"/>
      <c r="D9" s="30"/>
      <c r="E9" s="31">
        <f t="shared" si="0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1"/>
        <v>0</v>
      </c>
    </row>
    <row r="10" spans="1:14" ht="20.25" x14ac:dyDescent="0.25">
      <c r="A10" s="27"/>
      <c r="B10" s="28"/>
      <c r="C10" s="29"/>
      <c r="D10" s="30"/>
      <c r="E10" s="31">
        <f t="shared" si="0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1"/>
        <v>0</v>
      </c>
    </row>
    <row r="11" spans="1:14" ht="20.25" x14ac:dyDescent="0.25">
      <c r="A11" s="27"/>
      <c r="B11" s="28"/>
      <c r="C11" s="29"/>
      <c r="D11" s="30"/>
      <c r="E11" s="31">
        <f t="shared" si="0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1"/>
        <v>0</v>
      </c>
    </row>
    <row r="12" spans="1:14" ht="20.25" x14ac:dyDescent="0.25">
      <c r="A12" s="27"/>
      <c r="B12" s="28"/>
      <c r="C12" s="29"/>
      <c r="D12" s="30"/>
      <c r="E12" s="31">
        <f t="shared" si="0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1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1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1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1"/>
        <v>0</v>
      </c>
    </row>
    <row r="16" spans="1:14" ht="20.25" x14ac:dyDescent="0.25">
      <c r="A16" s="27"/>
      <c r="B16" s="28"/>
      <c r="C16" s="29"/>
      <c r="D16" s="30"/>
      <c r="E16" s="31">
        <f t="shared" si="0"/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>C17*D17</f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si="0"/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0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0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0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 t="shared" si="0"/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1" thickBot="1" x14ac:dyDescent="0.3">
      <c r="A28" s="27"/>
      <c r="B28" s="28"/>
      <c r="C28" s="29"/>
      <c r="D28" s="30"/>
      <c r="E28" s="31">
        <f>C28*D28</f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4" thickTop="1" thickBot="1" x14ac:dyDescent="0.3">
      <c r="A29" s="55" t="s">
        <v>139</v>
      </c>
      <c r="B29" s="55"/>
      <c r="C29" s="55"/>
      <c r="D29" s="55"/>
      <c r="E29" s="19">
        <f>SUM(Tabla548[Valor Total SUBVENCIÓN])</f>
        <v>0</v>
      </c>
      <c r="F29" s="56"/>
      <c r="G29" s="57" t="s">
        <v>145</v>
      </c>
      <c r="H29" s="57"/>
      <c r="I29" s="57"/>
      <c r="J29" s="57"/>
      <c r="K29" s="57"/>
      <c r="L29" s="57"/>
      <c r="M29" s="57"/>
      <c r="N29" s="19">
        <f>SUM(Tabla437[Valor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30"/>
  <sheetViews>
    <sheetView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133</v>
      </c>
      <c r="B1" s="55"/>
      <c r="C1" s="55"/>
      <c r="D1" s="55"/>
      <c r="E1" s="55"/>
      <c r="F1" s="56"/>
      <c r="G1" s="57" t="s">
        <v>134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121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161</v>
      </c>
      <c r="C3" s="21" t="s">
        <v>98</v>
      </c>
      <c r="D3" s="21" t="s">
        <v>96</v>
      </c>
      <c r="E3" s="21" t="s">
        <v>119</v>
      </c>
      <c r="F3" s="56"/>
      <c r="G3" s="17" t="s">
        <v>46</v>
      </c>
      <c r="H3" s="21" t="s">
        <v>161</v>
      </c>
      <c r="I3" s="17" t="s">
        <v>116</v>
      </c>
      <c r="J3" s="17" t="s">
        <v>115</v>
      </c>
      <c r="K3" s="17" t="s">
        <v>117</v>
      </c>
      <c r="L3" s="17" t="s">
        <v>98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2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2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si="1"/>
        <v>0</v>
      </c>
    </row>
    <row r="7" spans="1:14" ht="20.25" x14ac:dyDescent="0.25">
      <c r="A7" s="27"/>
      <c r="B7" s="28"/>
      <c r="C7" s="29"/>
      <c r="D7" s="30"/>
      <c r="E7" s="31">
        <f t="shared" si="0"/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1"/>
        <v>0</v>
      </c>
    </row>
    <row r="8" spans="1:14" ht="20.25" x14ac:dyDescent="0.25">
      <c r="A8" s="27"/>
      <c r="B8" s="28"/>
      <c r="C8" s="29"/>
      <c r="D8" s="30"/>
      <c r="E8" s="31">
        <f t="shared" si="0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1"/>
        <v>0</v>
      </c>
    </row>
    <row r="9" spans="1:14" ht="20.25" x14ac:dyDescent="0.25">
      <c r="A9" s="27"/>
      <c r="B9" s="28"/>
      <c r="C9" s="29"/>
      <c r="D9" s="30"/>
      <c r="E9" s="31">
        <f t="shared" si="0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1"/>
        <v>0</v>
      </c>
    </row>
    <row r="10" spans="1:14" ht="20.25" x14ac:dyDescent="0.25">
      <c r="A10" s="27"/>
      <c r="B10" s="28"/>
      <c r="C10" s="29"/>
      <c r="D10" s="30"/>
      <c r="E10" s="31">
        <f t="shared" si="0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1"/>
        <v>0</v>
      </c>
    </row>
    <row r="11" spans="1:14" ht="20.25" x14ac:dyDescent="0.25">
      <c r="A11" s="27"/>
      <c r="B11" s="28"/>
      <c r="C11" s="29"/>
      <c r="D11" s="30"/>
      <c r="E11" s="31">
        <f t="shared" si="0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1"/>
        <v>0</v>
      </c>
    </row>
    <row r="12" spans="1:14" ht="20.25" x14ac:dyDescent="0.25">
      <c r="A12" s="27"/>
      <c r="B12" s="28"/>
      <c r="C12" s="29"/>
      <c r="D12" s="30"/>
      <c r="E12" s="31">
        <f t="shared" si="0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1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1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1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1"/>
        <v>0</v>
      </c>
    </row>
    <row r="16" spans="1:14" ht="20.25" x14ac:dyDescent="0.25">
      <c r="A16" s="27"/>
      <c r="B16" s="28"/>
      <c r="C16" s="29"/>
      <c r="D16" s="30"/>
      <c r="E16" s="31">
        <f t="shared" si="0"/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>C17*D17</f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si="0"/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0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0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0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 t="shared" si="0"/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1" thickBot="1" x14ac:dyDescent="0.3">
      <c r="A28" s="27"/>
      <c r="B28" s="28"/>
      <c r="C28" s="29"/>
      <c r="D28" s="30"/>
      <c r="E28" s="31">
        <f>C28*D28</f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4" thickTop="1" thickBot="1" x14ac:dyDescent="0.3">
      <c r="A29" s="55" t="s">
        <v>141</v>
      </c>
      <c r="B29" s="55"/>
      <c r="C29" s="55"/>
      <c r="D29" s="55"/>
      <c r="E29" s="19">
        <f>SUM(Tabla54810[Valor Total SUBVENCIÓN])</f>
        <v>0</v>
      </c>
      <c r="F29" s="56"/>
      <c r="G29" s="57" t="s">
        <v>147</v>
      </c>
      <c r="H29" s="57"/>
      <c r="I29" s="57"/>
      <c r="J29" s="57"/>
      <c r="K29" s="57"/>
      <c r="L29" s="57"/>
      <c r="M29" s="57"/>
      <c r="N29" s="19">
        <f>SUM(Tabla4379[Valor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30"/>
  <sheetViews>
    <sheetView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135</v>
      </c>
      <c r="B1" s="55"/>
      <c r="C1" s="55"/>
      <c r="D1" s="55"/>
      <c r="E1" s="55"/>
      <c r="F1" s="56"/>
      <c r="G1" s="57" t="s">
        <v>136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121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162</v>
      </c>
      <c r="C3" s="21" t="s">
        <v>98</v>
      </c>
      <c r="D3" s="21" t="s">
        <v>96</v>
      </c>
      <c r="E3" s="21" t="s">
        <v>119</v>
      </c>
      <c r="F3" s="56"/>
      <c r="G3" s="17" t="s">
        <v>46</v>
      </c>
      <c r="H3" s="21" t="s">
        <v>162</v>
      </c>
      <c r="I3" s="17" t="s">
        <v>116</v>
      </c>
      <c r="J3" s="17" t="s">
        <v>115</v>
      </c>
      <c r="K3" s="17" t="s">
        <v>117</v>
      </c>
      <c r="L3" s="17" t="s">
        <v>98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2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2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si="1"/>
        <v>0</v>
      </c>
    </row>
    <row r="7" spans="1:14" ht="20.25" x14ac:dyDescent="0.25">
      <c r="A7" s="27"/>
      <c r="B7" s="28"/>
      <c r="C7" s="29"/>
      <c r="D7" s="30"/>
      <c r="E7" s="31">
        <f t="shared" si="0"/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1"/>
        <v>0</v>
      </c>
    </row>
    <row r="8" spans="1:14" ht="20.25" x14ac:dyDescent="0.25">
      <c r="A8" s="27"/>
      <c r="B8" s="28"/>
      <c r="C8" s="29"/>
      <c r="D8" s="30"/>
      <c r="E8" s="31">
        <f t="shared" si="0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1"/>
        <v>0</v>
      </c>
    </row>
    <row r="9" spans="1:14" ht="20.25" x14ac:dyDescent="0.25">
      <c r="A9" s="27"/>
      <c r="B9" s="28"/>
      <c r="C9" s="29"/>
      <c r="D9" s="30"/>
      <c r="E9" s="31">
        <f t="shared" si="0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1"/>
        <v>0</v>
      </c>
    </row>
    <row r="10" spans="1:14" ht="20.25" x14ac:dyDescent="0.25">
      <c r="A10" s="27"/>
      <c r="B10" s="28"/>
      <c r="C10" s="29"/>
      <c r="D10" s="30"/>
      <c r="E10" s="31">
        <f t="shared" si="0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1"/>
        <v>0</v>
      </c>
    </row>
    <row r="11" spans="1:14" ht="20.25" x14ac:dyDescent="0.25">
      <c r="A11" s="27"/>
      <c r="B11" s="28"/>
      <c r="C11" s="29"/>
      <c r="D11" s="30"/>
      <c r="E11" s="31">
        <f t="shared" si="0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1"/>
        <v>0</v>
      </c>
    </row>
    <row r="12" spans="1:14" ht="20.25" x14ac:dyDescent="0.25">
      <c r="A12" s="27"/>
      <c r="B12" s="28"/>
      <c r="C12" s="29"/>
      <c r="D12" s="30"/>
      <c r="E12" s="31">
        <f t="shared" si="0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1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1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1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1"/>
        <v>0</v>
      </c>
    </row>
    <row r="16" spans="1:14" ht="20.25" x14ac:dyDescent="0.25">
      <c r="A16" s="27"/>
      <c r="B16" s="28"/>
      <c r="C16" s="29"/>
      <c r="D16" s="30"/>
      <c r="E16" s="31">
        <f t="shared" si="0"/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>C17*D17</f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si="0"/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0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0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0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 t="shared" si="0"/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1" thickBot="1" x14ac:dyDescent="0.3">
      <c r="A28" s="27"/>
      <c r="B28" s="28"/>
      <c r="C28" s="29"/>
      <c r="D28" s="30"/>
      <c r="E28" s="31">
        <f>C28*D28</f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4" thickTop="1" thickBot="1" x14ac:dyDescent="0.3">
      <c r="A29" s="55" t="s">
        <v>142</v>
      </c>
      <c r="B29" s="55"/>
      <c r="C29" s="55"/>
      <c r="D29" s="55"/>
      <c r="E29" s="19">
        <f>SUM(Tabla5481012[Valor Total SUBVENCIÓN])</f>
        <v>0</v>
      </c>
      <c r="F29" s="56"/>
      <c r="G29" s="57" t="s">
        <v>143</v>
      </c>
      <c r="H29" s="57"/>
      <c r="I29" s="57"/>
      <c r="J29" s="57"/>
      <c r="K29" s="57"/>
      <c r="L29" s="57"/>
      <c r="M29" s="57"/>
      <c r="N29" s="19">
        <f>SUM(Tabla437911[Valor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40"/>
  <sheetViews>
    <sheetView zoomScale="60" zoomScaleNormal="60" workbookViewId="0">
      <selection sqref="A1:E2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137</v>
      </c>
      <c r="B1" s="55"/>
      <c r="C1" s="55"/>
      <c r="D1" s="55"/>
      <c r="E1" s="55"/>
      <c r="F1" s="56"/>
      <c r="G1" s="57" t="s">
        <v>138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121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161</v>
      </c>
      <c r="C3" s="21" t="s">
        <v>98</v>
      </c>
      <c r="D3" s="21" t="s">
        <v>96</v>
      </c>
      <c r="E3" s="21" t="s">
        <v>119</v>
      </c>
      <c r="F3" s="56"/>
      <c r="G3" s="17" t="s">
        <v>46</v>
      </c>
      <c r="H3" s="21" t="s">
        <v>161</v>
      </c>
      <c r="I3" s="17" t="s">
        <v>116</v>
      </c>
      <c r="J3" s="17" t="s">
        <v>115</v>
      </c>
      <c r="K3" s="17" t="s">
        <v>117</v>
      </c>
      <c r="L3" s="17" t="s">
        <v>98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3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3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ref="N6:N15" si="2">L6*M6</f>
        <v>0</v>
      </c>
    </row>
    <row r="7" spans="1:14" ht="20.25" x14ac:dyDescent="0.25">
      <c r="A7" s="27"/>
      <c r="B7" s="28"/>
      <c r="C7" s="29"/>
      <c r="D7" s="30"/>
      <c r="E7" s="31">
        <f t="shared" ref="E7:E12" si="3">C7*D7</f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2"/>
        <v>0</v>
      </c>
    </row>
    <row r="8" spans="1:14" ht="20.25" x14ac:dyDescent="0.25">
      <c r="A8" s="27"/>
      <c r="B8" s="28"/>
      <c r="C8" s="29"/>
      <c r="D8" s="30"/>
      <c r="E8" s="31">
        <f t="shared" si="3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2"/>
        <v>0</v>
      </c>
    </row>
    <row r="9" spans="1:14" ht="20.25" x14ac:dyDescent="0.25">
      <c r="A9" s="27"/>
      <c r="B9" s="28"/>
      <c r="C9" s="29"/>
      <c r="D9" s="30"/>
      <c r="E9" s="31">
        <f t="shared" si="3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2"/>
        <v>0</v>
      </c>
    </row>
    <row r="10" spans="1:14" ht="20.25" x14ac:dyDescent="0.25">
      <c r="A10" s="27"/>
      <c r="B10" s="28"/>
      <c r="C10" s="29"/>
      <c r="D10" s="30"/>
      <c r="E10" s="31">
        <f t="shared" si="3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2"/>
        <v>0</v>
      </c>
    </row>
    <row r="11" spans="1:14" ht="20.25" x14ac:dyDescent="0.25">
      <c r="A11" s="27"/>
      <c r="B11" s="28"/>
      <c r="C11" s="29"/>
      <c r="D11" s="30"/>
      <c r="E11" s="31">
        <f t="shared" si="3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2"/>
        <v>0</v>
      </c>
    </row>
    <row r="12" spans="1:14" ht="20.25" x14ac:dyDescent="0.25">
      <c r="A12" s="27"/>
      <c r="B12" s="28"/>
      <c r="C12" s="29"/>
      <c r="D12" s="30"/>
      <c r="E12" s="31">
        <f t="shared" si="3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2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2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2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2"/>
        <v>0</v>
      </c>
    </row>
    <row r="16" spans="1:14" ht="20.25" x14ac:dyDescent="0.25">
      <c r="A16" s="27"/>
      <c r="B16" s="28"/>
      <c r="C16" s="29"/>
      <c r="D16" s="30"/>
      <c r="E16" s="31">
        <f>C16*D16</f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 t="shared" si="0"/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ref="E18:E21" si="4">C18*D18</f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4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4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4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>C23*D23</f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0.25" x14ac:dyDescent="0.25">
      <c r="A28" s="27"/>
      <c r="B28" s="28"/>
      <c r="C28" s="29"/>
      <c r="D28" s="30"/>
      <c r="E28" s="31">
        <f t="shared" si="0"/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0.25" x14ac:dyDescent="0.25">
      <c r="A29" s="27"/>
      <c r="B29" s="28"/>
      <c r="C29" s="29"/>
      <c r="D29" s="30"/>
      <c r="E29" s="31">
        <f t="shared" si="0"/>
        <v>0</v>
      </c>
      <c r="F29" s="56"/>
      <c r="G29" s="27"/>
      <c r="H29" s="28"/>
      <c r="I29" s="28"/>
      <c r="J29" s="28"/>
      <c r="K29" s="33"/>
      <c r="L29" s="29"/>
      <c r="M29" s="30"/>
      <c r="N29" s="31">
        <f t="shared" si="1"/>
        <v>0</v>
      </c>
    </row>
    <row r="30" spans="1:14" ht="20.25" x14ac:dyDescent="0.25">
      <c r="A30" s="27"/>
      <c r="B30" s="28"/>
      <c r="C30" s="29"/>
      <c r="D30" s="30"/>
      <c r="E30" s="31">
        <f t="shared" si="0"/>
        <v>0</v>
      </c>
      <c r="G30" s="27"/>
      <c r="H30" s="28"/>
      <c r="I30" s="28"/>
      <c r="J30" s="28"/>
      <c r="K30" s="33"/>
      <c r="L30" s="29"/>
      <c r="M30" s="30"/>
      <c r="N30" s="31">
        <f t="shared" si="1"/>
        <v>0</v>
      </c>
    </row>
    <row r="31" spans="1:14" ht="20.25" x14ac:dyDescent="0.25">
      <c r="A31" s="27"/>
      <c r="B31" s="28"/>
      <c r="C31" s="29"/>
      <c r="D31" s="30"/>
      <c r="E31" s="31">
        <f t="shared" si="0"/>
        <v>0</v>
      </c>
      <c r="G31" s="27"/>
      <c r="H31" s="28"/>
      <c r="I31" s="28"/>
      <c r="J31" s="28"/>
      <c r="K31" s="33"/>
      <c r="L31" s="29"/>
      <c r="M31" s="30"/>
      <c r="N31" s="31">
        <f t="shared" si="1"/>
        <v>0</v>
      </c>
    </row>
    <row r="32" spans="1:14" ht="20.25" x14ac:dyDescent="0.25">
      <c r="A32" s="27"/>
      <c r="B32" s="28"/>
      <c r="C32" s="29"/>
      <c r="D32" s="30"/>
      <c r="E32" s="31">
        <f t="shared" si="0"/>
        <v>0</v>
      </c>
      <c r="G32" s="27"/>
      <c r="H32" s="28"/>
      <c r="I32" s="28"/>
      <c r="J32" s="28"/>
      <c r="K32" s="33"/>
      <c r="L32" s="29"/>
      <c r="M32" s="30"/>
      <c r="N32" s="31">
        <f t="shared" si="1"/>
        <v>0</v>
      </c>
    </row>
    <row r="33" spans="1:14" ht="20.25" x14ac:dyDescent="0.25">
      <c r="A33" s="27"/>
      <c r="B33" s="28"/>
      <c r="C33" s="29"/>
      <c r="D33" s="30"/>
      <c r="E33" s="31">
        <f t="shared" si="0"/>
        <v>0</v>
      </c>
      <c r="G33" s="27"/>
      <c r="H33" s="28"/>
      <c r="I33" s="28"/>
      <c r="J33" s="28"/>
      <c r="K33" s="33"/>
      <c r="L33" s="29"/>
      <c r="M33" s="30"/>
      <c r="N33" s="31">
        <f t="shared" si="1"/>
        <v>0</v>
      </c>
    </row>
    <row r="34" spans="1:14" ht="20.25" x14ac:dyDescent="0.25">
      <c r="A34" s="27"/>
      <c r="B34" s="28"/>
      <c r="C34" s="29"/>
      <c r="D34" s="30"/>
      <c r="E34" s="31">
        <f t="shared" si="0"/>
        <v>0</v>
      </c>
      <c r="G34" s="27"/>
      <c r="H34" s="28"/>
      <c r="I34" s="28"/>
      <c r="J34" s="28"/>
      <c r="K34" s="33"/>
      <c r="L34" s="29"/>
      <c r="M34" s="30"/>
      <c r="N34" s="31">
        <f t="shared" si="1"/>
        <v>0</v>
      </c>
    </row>
    <row r="35" spans="1:14" ht="20.25" x14ac:dyDescent="0.25">
      <c r="A35" s="27"/>
      <c r="B35" s="28"/>
      <c r="C35" s="29"/>
      <c r="D35" s="30"/>
      <c r="E35" s="31">
        <f t="shared" si="0"/>
        <v>0</v>
      </c>
      <c r="G35" s="27"/>
      <c r="H35" s="28"/>
      <c r="I35" s="28"/>
      <c r="J35" s="28"/>
      <c r="K35" s="33"/>
      <c r="L35" s="29"/>
      <c r="M35" s="30"/>
      <c r="N35" s="31">
        <f t="shared" si="1"/>
        <v>0</v>
      </c>
    </row>
    <row r="36" spans="1:14" ht="20.25" x14ac:dyDescent="0.25">
      <c r="A36" s="27"/>
      <c r="B36" s="28"/>
      <c r="C36" s="29"/>
      <c r="D36" s="30"/>
      <c r="E36" s="31">
        <f t="shared" si="0"/>
        <v>0</v>
      </c>
      <c r="G36" s="27"/>
      <c r="H36" s="28"/>
      <c r="I36" s="28"/>
      <c r="J36" s="28"/>
      <c r="K36" s="33"/>
      <c r="L36" s="29"/>
      <c r="M36" s="30"/>
      <c r="N36" s="31">
        <f t="shared" si="1"/>
        <v>0</v>
      </c>
    </row>
    <row r="37" spans="1:14" ht="20.25" x14ac:dyDescent="0.25">
      <c r="A37" s="27"/>
      <c r="B37" s="28"/>
      <c r="C37" s="29"/>
      <c r="D37" s="30"/>
      <c r="E37" s="31">
        <f>C37*D37</f>
        <v>0</v>
      </c>
      <c r="G37" s="27"/>
      <c r="H37" s="28"/>
      <c r="I37" s="28"/>
      <c r="J37" s="28"/>
      <c r="K37" s="33"/>
      <c r="L37" s="29"/>
      <c r="M37" s="30"/>
      <c r="N37" s="31">
        <f t="shared" si="1"/>
        <v>0</v>
      </c>
    </row>
    <row r="38" spans="1:14" ht="21" thickBot="1" x14ac:dyDescent="0.3">
      <c r="A38" s="27"/>
      <c r="B38" s="28"/>
      <c r="C38" s="29"/>
      <c r="D38" s="30"/>
      <c r="E38" s="31">
        <f>C38*D38</f>
        <v>0</v>
      </c>
      <c r="G38" s="27"/>
      <c r="H38" s="28"/>
      <c r="I38" s="28"/>
      <c r="J38" s="28"/>
      <c r="K38" s="33"/>
      <c r="L38" s="29"/>
      <c r="M38" s="30"/>
      <c r="N38" s="31">
        <f t="shared" si="1"/>
        <v>0</v>
      </c>
    </row>
    <row r="39" spans="1:14" ht="24" thickTop="1" thickBot="1" x14ac:dyDescent="0.3">
      <c r="A39" s="55" t="s">
        <v>148</v>
      </c>
      <c r="B39" s="55"/>
      <c r="C39" s="55"/>
      <c r="D39" s="55"/>
      <c r="E39" s="19">
        <f>SUBTOTAL(109,Tabla548101214[Valor Total SUBVENCIÓN])</f>
        <v>0</v>
      </c>
      <c r="G39" s="57" t="s">
        <v>149</v>
      </c>
      <c r="H39" s="57"/>
      <c r="I39" s="57"/>
      <c r="J39" s="57"/>
      <c r="K39" s="57"/>
      <c r="L39" s="57"/>
      <c r="M39" s="57"/>
      <c r="N39" s="19">
        <f>SUM(Tabla43791113[Valor Total COAPORTE])</f>
        <v>0</v>
      </c>
    </row>
    <row r="4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39:D39"/>
    <mergeCell ref="G39:M3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30"/>
  <sheetViews>
    <sheetView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150</v>
      </c>
      <c r="B1" s="55"/>
      <c r="C1" s="55"/>
      <c r="D1" s="55"/>
      <c r="E1" s="55"/>
      <c r="F1" s="56"/>
      <c r="G1" s="57" t="s">
        <v>151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121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161</v>
      </c>
      <c r="C3" s="21" t="s">
        <v>98</v>
      </c>
      <c r="D3" s="21" t="s">
        <v>96</v>
      </c>
      <c r="E3" s="21" t="s">
        <v>119</v>
      </c>
      <c r="F3" s="56"/>
      <c r="G3" s="17" t="s">
        <v>46</v>
      </c>
      <c r="H3" s="21" t="s">
        <v>161</v>
      </c>
      <c r="I3" s="17" t="s">
        <v>116</v>
      </c>
      <c r="J3" s="17" t="s">
        <v>115</v>
      </c>
      <c r="K3" s="17" t="s">
        <v>117</v>
      </c>
      <c r="L3" s="17" t="s">
        <v>98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2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2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si="1"/>
        <v>0</v>
      </c>
    </row>
    <row r="7" spans="1:14" ht="20.25" x14ac:dyDescent="0.25">
      <c r="A7" s="27"/>
      <c r="B7" s="28"/>
      <c r="C7" s="29"/>
      <c r="D7" s="30"/>
      <c r="E7" s="31">
        <f t="shared" si="0"/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1"/>
        <v>0</v>
      </c>
    </row>
    <row r="8" spans="1:14" ht="20.25" x14ac:dyDescent="0.25">
      <c r="A8" s="27"/>
      <c r="B8" s="28"/>
      <c r="C8" s="29"/>
      <c r="D8" s="30"/>
      <c r="E8" s="31">
        <f t="shared" si="0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1"/>
        <v>0</v>
      </c>
    </row>
    <row r="9" spans="1:14" ht="20.25" x14ac:dyDescent="0.25">
      <c r="A9" s="27"/>
      <c r="B9" s="28"/>
      <c r="C9" s="29"/>
      <c r="D9" s="30"/>
      <c r="E9" s="31">
        <f t="shared" si="0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1"/>
        <v>0</v>
      </c>
    </row>
    <row r="10" spans="1:14" ht="20.25" x14ac:dyDescent="0.25">
      <c r="A10" s="27"/>
      <c r="B10" s="28"/>
      <c r="C10" s="29"/>
      <c r="D10" s="30"/>
      <c r="E10" s="31">
        <f t="shared" si="0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1"/>
        <v>0</v>
      </c>
    </row>
    <row r="11" spans="1:14" ht="20.25" x14ac:dyDescent="0.25">
      <c r="A11" s="27"/>
      <c r="B11" s="28"/>
      <c r="C11" s="29"/>
      <c r="D11" s="30"/>
      <c r="E11" s="31">
        <f t="shared" si="0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1"/>
        <v>0</v>
      </c>
    </row>
    <row r="12" spans="1:14" ht="20.25" x14ac:dyDescent="0.25">
      <c r="A12" s="27"/>
      <c r="B12" s="28"/>
      <c r="C12" s="29"/>
      <c r="D12" s="30"/>
      <c r="E12" s="31">
        <f t="shared" si="0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1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1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1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1"/>
        <v>0</v>
      </c>
    </row>
    <row r="16" spans="1:14" ht="20.25" x14ac:dyDescent="0.25">
      <c r="A16" s="27"/>
      <c r="B16" s="28"/>
      <c r="C16" s="29"/>
      <c r="D16" s="30"/>
      <c r="E16" s="31">
        <f t="shared" si="0"/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>C17*D17</f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si="0"/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0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0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0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 t="shared" si="0"/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1" thickBot="1" x14ac:dyDescent="0.3">
      <c r="A28" s="27"/>
      <c r="B28" s="28"/>
      <c r="C28" s="29"/>
      <c r="D28" s="30"/>
      <c r="E28" s="31">
        <f>C28*D28</f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4" thickTop="1" thickBot="1" x14ac:dyDescent="0.3">
      <c r="A29" s="55" t="s">
        <v>152</v>
      </c>
      <c r="B29" s="55"/>
      <c r="C29" s="55"/>
      <c r="D29" s="55"/>
      <c r="E29" s="19">
        <f>SUM(Tabla516[Valor Total SUBVENCIÓN])</f>
        <v>0</v>
      </c>
      <c r="F29" s="56"/>
      <c r="G29" s="57" t="s">
        <v>153</v>
      </c>
      <c r="H29" s="57"/>
      <c r="I29" s="57"/>
      <c r="J29" s="57"/>
      <c r="K29" s="57"/>
      <c r="L29" s="57"/>
      <c r="M29" s="57"/>
      <c r="N29" s="19">
        <f>SUM(Tabla415[Valor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30"/>
  <sheetViews>
    <sheetView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55" t="s">
        <v>154</v>
      </c>
      <c r="B1" s="55"/>
      <c r="C1" s="55"/>
      <c r="D1" s="55"/>
      <c r="E1" s="55"/>
      <c r="F1" s="56"/>
      <c r="G1" s="57" t="s">
        <v>155</v>
      </c>
      <c r="H1" s="57"/>
      <c r="I1" s="57"/>
      <c r="J1" s="57"/>
      <c r="K1" s="57"/>
      <c r="L1" s="57"/>
      <c r="M1" s="57"/>
      <c r="N1" s="57"/>
    </row>
    <row r="2" spans="1:14" ht="32.25" customHeight="1" thickTop="1" thickBot="1" x14ac:dyDescent="0.3">
      <c r="A2" s="55"/>
      <c r="B2" s="55"/>
      <c r="C2" s="55"/>
      <c r="D2" s="55"/>
      <c r="E2" s="55"/>
      <c r="F2" s="56"/>
      <c r="G2" s="58" t="s">
        <v>121</v>
      </c>
      <c r="H2" s="59"/>
      <c r="I2" s="59"/>
      <c r="J2" s="59"/>
      <c r="K2" s="59"/>
      <c r="L2" s="59"/>
      <c r="M2" s="59"/>
      <c r="N2" s="60"/>
    </row>
    <row r="3" spans="1:14" ht="46.5" thickTop="1" thickBot="1" x14ac:dyDescent="0.3">
      <c r="A3" s="21" t="s">
        <v>46</v>
      </c>
      <c r="B3" s="21" t="s">
        <v>161</v>
      </c>
      <c r="C3" s="21" t="s">
        <v>98</v>
      </c>
      <c r="D3" s="21" t="s">
        <v>96</v>
      </c>
      <c r="E3" s="21" t="s">
        <v>119</v>
      </c>
      <c r="F3" s="56"/>
      <c r="G3" s="17" t="s">
        <v>46</v>
      </c>
      <c r="H3" s="21" t="s">
        <v>161</v>
      </c>
      <c r="I3" s="17" t="s">
        <v>116</v>
      </c>
      <c r="J3" s="17" t="s">
        <v>115</v>
      </c>
      <c r="K3" s="17" t="s">
        <v>117</v>
      </c>
      <c r="L3" s="17" t="s">
        <v>98</v>
      </c>
      <c r="M3" s="17" t="s">
        <v>96</v>
      </c>
      <c r="N3" s="17" t="s">
        <v>120</v>
      </c>
    </row>
    <row r="4" spans="1:14" ht="21" thickTop="1" x14ac:dyDescent="0.25">
      <c r="A4" s="22"/>
      <c r="B4" s="23"/>
      <c r="C4" s="24"/>
      <c r="D4" s="25"/>
      <c r="E4" s="26">
        <f>C4*D4</f>
        <v>0</v>
      </c>
      <c r="F4" s="56"/>
      <c r="G4" s="22"/>
      <c r="H4" s="23"/>
      <c r="I4" s="23"/>
      <c r="J4" s="23"/>
      <c r="K4" s="32"/>
      <c r="L4" s="24"/>
      <c r="M4" s="25"/>
      <c r="N4" s="26">
        <f>L4*M4</f>
        <v>0</v>
      </c>
    </row>
    <row r="5" spans="1:14" ht="20.25" x14ac:dyDescent="0.25">
      <c r="A5" s="27"/>
      <c r="B5" s="28"/>
      <c r="C5" s="29"/>
      <c r="D5" s="30"/>
      <c r="E5" s="31">
        <f t="shared" ref="E5:E26" si="0">C5*D5</f>
        <v>0</v>
      </c>
      <c r="F5" s="56"/>
      <c r="G5" s="27"/>
      <c r="H5" s="28"/>
      <c r="I5" s="28"/>
      <c r="J5" s="28"/>
      <c r="K5" s="33"/>
      <c r="L5" s="29"/>
      <c r="M5" s="30"/>
      <c r="N5" s="31">
        <f t="shared" ref="N5:N28" si="1">L5*M5</f>
        <v>0</v>
      </c>
    </row>
    <row r="6" spans="1:14" ht="20.25" x14ac:dyDescent="0.25">
      <c r="A6" s="27"/>
      <c r="B6" s="28"/>
      <c r="C6" s="29"/>
      <c r="D6" s="30"/>
      <c r="E6" s="31">
        <f t="shared" si="0"/>
        <v>0</v>
      </c>
      <c r="F6" s="56"/>
      <c r="G6" s="27"/>
      <c r="H6" s="28"/>
      <c r="I6" s="28"/>
      <c r="J6" s="28"/>
      <c r="K6" s="33"/>
      <c r="L6" s="29"/>
      <c r="M6" s="30"/>
      <c r="N6" s="31">
        <f t="shared" si="1"/>
        <v>0</v>
      </c>
    </row>
    <row r="7" spans="1:14" ht="20.25" x14ac:dyDescent="0.25">
      <c r="A7" s="27"/>
      <c r="B7" s="28"/>
      <c r="C7" s="29"/>
      <c r="D7" s="30"/>
      <c r="E7" s="31">
        <f t="shared" si="0"/>
        <v>0</v>
      </c>
      <c r="F7" s="56"/>
      <c r="G7" s="27"/>
      <c r="H7" s="28"/>
      <c r="I7" s="28"/>
      <c r="J7" s="28"/>
      <c r="K7" s="33"/>
      <c r="L7" s="29"/>
      <c r="M7" s="30"/>
      <c r="N7" s="31">
        <f t="shared" si="1"/>
        <v>0</v>
      </c>
    </row>
    <row r="8" spans="1:14" ht="20.25" x14ac:dyDescent="0.25">
      <c r="A8" s="27"/>
      <c r="B8" s="28"/>
      <c r="C8" s="29"/>
      <c r="D8" s="30"/>
      <c r="E8" s="31">
        <f t="shared" si="0"/>
        <v>0</v>
      </c>
      <c r="F8" s="56"/>
      <c r="G8" s="27"/>
      <c r="H8" s="28"/>
      <c r="I8" s="28"/>
      <c r="J8" s="28"/>
      <c r="K8" s="33"/>
      <c r="L8" s="29"/>
      <c r="M8" s="30"/>
      <c r="N8" s="31">
        <f t="shared" si="1"/>
        <v>0</v>
      </c>
    </row>
    <row r="9" spans="1:14" ht="20.25" x14ac:dyDescent="0.25">
      <c r="A9" s="27"/>
      <c r="B9" s="28"/>
      <c r="C9" s="29"/>
      <c r="D9" s="30"/>
      <c r="E9" s="31">
        <f t="shared" si="0"/>
        <v>0</v>
      </c>
      <c r="F9" s="56"/>
      <c r="G9" s="27"/>
      <c r="H9" s="28"/>
      <c r="I9" s="28"/>
      <c r="J9" s="28"/>
      <c r="K9" s="33"/>
      <c r="L9" s="29"/>
      <c r="M9" s="30"/>
      <c r="N9" s="31">
        <f t="shared" si="1"/>
        <v>0</v>
      </c>
    </row>
    <row r="10" spans="1:14" ht="20.25" x14ac:dyDescent="0.25">
      <c r="A10" s="27"/>
      <c r="B10" s="28"/>
      <c r="C10" s="29"/>
      <c r="D10" s="30"/>
      <c r="E10" s="31">
        <f t="shared" si="0"/>
        <v>0</v>
      </c>
      <c r="F10" s="56"/>
      <c r="G10" s="27"/>
      <c r="H10" s="28"/>
      <c r="I10" s="28"/>
      <c r="J10" s="28"/>
      <c r="K10" s="33"/>
      <c r="L10" s="29"/>
      <c r="M10" s="30"/>
      <c r="N10" s="31">
        <f t="shared" si="1"/>
        <v>0</v>
      </c>
    </row>
    <row r="11" spans="1:14" ht="20.25" x14ac:dyDescent="0.25">
      <c r="A11" s="27"/>
      <c r="B11" s="28"/>
      <c r="C11" s="29"/>
      <c r="D11" s="30"/>
      <c r="E11" s="31">
        <f t="shared" si="0"/>
        <v>0</v>
      </c>
      <c r="F11" s="56"/>
      <c r="G11" s="27"/>
      <c r="H11" s="28"/>
      <c r="I11" s="28"/>
      <c r="J11" s="28"/>
      <c r="K11" s="33"/>
      <c r="L11" s="29"/>
      <c r="M11" s="30"/>
      <c r="N11" s="31">
        <f t="shared" si="1"/>
        <v>0</v>
      </c>
    </row>
    <row r="12" spans="1:14" ht="20.25" x14ac:dyDescent="0.25">
      <c r="A12" s="27"/>
      <c r="B12" s="28"/>
      <c r="C12" s="29"/>
      <c r="D12" s="30"/>
      <c r="E12" s="31">
        <f t="shared" si="0"/>
        <v>0</v>
      </c>
      <c r="F12" s="56"/>
      <c r="G12" s="27"/>
      <c r="H12" s="28"/>
      <c r="I12" s="28"/>
      <c r="J12" s="28"/>
      <c r="K12" s="33"/>
      <c r="L12" s="29"/>
      <c r="M12" s="30"/>
      <c r="N12" s="31">
        <f t="shared" si="1"/>
        <v>0</v>
      </c>
    </row>
    <row r="13" spans="1:14" ht="20.25" x14ac:dyDescent="0.25">
      <c r="A13" s="27"/>
      <c r="B13" s="28"/>
      <c r="C13" s="29"/>
      <c r="D13" s="30"/>
      <c r="E13" s="31">
        <f t="shared" si="0"/>
        <v>0</v>
      </c>
      <c r="F13" s="56"/>
      <c r="G13" s="27"/>
      <c r="H13" s="28"/>
      <c r="I13" s="28"/>
      <c r="J13" s="28"/>
      <c r="K13" s="33"/>
      <c r="L13" s="29"/>
      <c r="M13" s="30"/>
      <c r="N13" s="31">
        <f t="shared" si="1"/>
        <v>0</v>
      </c>
    </row>
    <row r="14" spans="1:14" ht="20.25" x14ac:dyDescent="0.25">
      <c r="A14" s="27"/>
      <c r="B14" s="28"/>
      <c r="C14" s="29"/>
      <c r="D14" s="30"/>
      <c r="E14" s="31">
        <f t="shared" si="0"/>
        <v>0</v>
      </c>
      <c r="F14" s="56"/>
      <c r="G14" s="27"/>
      <c r="H14" s="28"/>
      <c r="I14" s="28"/>
      <c r="J14" s="28"/>
      <c r="K14" s="33"/>
      <c r="L14" s="29"/>
      <c r="M14" s="30"/>
      <c r="N14" s="31">
        <f t="shared" si="1"/>
        <v>0</v>
      </c>
    </row>
    <row r="15" spans="1:14" ht="20.25" x14ac:dyDescent="0.25">
      <c r="A15" s="27"/>
      <c r="B15" s="28"/>
      <c r="C15" s="29"/>
      <c r="D15" s="30"/>
      <c r="E15" s="31">
        <f t="shared" si="0"/>
        <v>0</v>
      </c>
      <c r="F15" s="56"/>
      <c r="G15" s="27"/>
      <c r="H15" s="28"/>
      <c r="I15" s="28"/>
      <c r="J15" s="28"/>
      <c r="K15" s="33"/>
      <c r="L15" s="29"/>
      <c r="M15" s="30"/>
      <c r="N15" s="31">
        <f t="shared" si="1"/>
        <v>0</v>
      </c>
    </row>
    <row r="16" spans="1:14" ht="20.25" x14ac:dyDescent="0.25">
      <c r="A16" s="27"/>
      <c r="B16" s="28"/>
      <c r="C16" s="29"/>
      <c r="D16" s="30"/>
      <c r="E16" s="31">
        <f t="shared" si="0"/>
        <v>0</v>
      </c>
      <c r="F16" s="56"/>
      <c r="G16" s="27"/>
      <c r="H16" s="28"/>
      <c r="I16" s="28"/>
      <c r="J16" s="28"/>
      <c r="K16" s="33"/>
      <c r="L16" s="29"/>
      <c r="M16" s="30"/>
      <c r="N16" s="31">
        <f t="shared" si="1"/>
        <v>0</v>
      </c>
    </row>
    <row r="17" spans="1:14" ht="20.25" x14ac:dyDescent="0.25">
      <c r="A17" s="27"/>
      <c r="B17" s="28"/>
      <c r="C17" s="29"/>
      <c r="D17" s="30"/>
      <c r="E17" s="31">
        <f>C17*D17</f>
        <v>0</v>
      </c>
      <c r="F17" s="56"/>
      <c r="G17" s="27"/>
      <c r="H17" s="28"/>
      <c r="I17" s="28"/>
      <c r="J17" s="28"/>
      <c r="K17" s="33"/>
      <c r="L17" s="29"/>
      <c r="M17" s="30"/>
      <c r="N17" s="31">
        <f t="shared" si="1"/>
        <v>0</v>
      </c>
    </row>
    <row r="18" spans="1:14" ht="20.25" x14ac:dyDescent="0.25">
      <c r="A18" s="27"/>
      <c r="B18" s="28"/>
      <c r="C18" s="29"/>
      <c r="D18" s="30"/>
      <c r="E18" s="31">
        <f t="shared" si="0"/>
        <v>0</v>
      </c>
      <c r="F18" s="56"/>
      <c r="G18" s="27"/>
      <c r="H18" s="28"/>
      <c r="I18" s="28"/>
      <c r="J18" s="28"/>
      <c r="K18" s="33"/>
      <c r="L18" s="29"/>
      <c r="M18" s="30"/>
      <c r="N18" s="31">
        <f t="shared" si="1"/>
        <v>0</v>
      </c>
    </row>
    <row r="19" spans="1:14" ht="20.25" x14ac:dyDescent="0.25">
      <c r="A19" s="27"/>
      <c r="B19" s="28"/>
      <c r="C19" s="29"/>
      <c r="D19" s="30"/>
      <c r="E19" s="31">
        <f t="shared" si="0"/>
        <v>0</v>
      </c>
      <c r="F19" s="56"/>
      <c r="G19" s="27"/>
      <c r="H19" s="28"/>
      <c r="I19" s="28"/>
      <c r="J19" s="28"/>
      <c r="K19" s="33"/>
      <c r="L19" s="29"/>
      <c r="M19" s="30"/>
      <c r="N19" s="31">
        <f t="shared" si="1"/>
        <v>0</v>
      </c>
    </row>
    <row r="20" spans="1:14" ht="20.25" x14ac:dyDescent="0.25">
      <c r="A20" s="27"/>
      <c r="B20" s="28"/>
      <c r="C20" s="29"/>
      <c r="D20" s="30"/>
      <c r="E20" s="31">
        <f t="shared" si="0"/>
        <v>0</v>
      </c>
      <c r="F20" s="56"/>
      <c r="G20" s="27"/>
      <c r="H20" s="28"/>
      <c r="I20" s="28"/>
      <c r="J20" s="28"/>
      <c r="K20" s="33"/>
      <c r="L20" s="29"/>
      <c r="M20" s="30"/>
      <c r="N20" s="31">
        <f t="shared" si="1"/>
        <v>0</v>
      </c>
    </row>
    <row r="21" spans="1:14" ht="20.25" x14ac:dyDescent="0.25">
      <c r="A21" s="27"/>
      <c r="B21" s="28"/>
      <c r="C21" s="29"/>
      <c r="D21" s="30"/>
      <c r="E21" s="31">
        <f t="shared" si="0"/>
        <v>0</v>
      </c>
      <c r="F21" s="56"/>
      <c r="G21" s="27"/>
      <c r="H21" s="28"/>
      <c r="I21" s="28"/>
      <c r="J21" s="28"/>
      <c r="K21" s="33"/>
      <c r="L21" s="29"/>
      <c r="M21" s="30"/>
      <c r="N21" s="31">
        <f t="shared" si="1"/>
        <v>0</v>
      </c>
    </row>
    <row r="22" spans="1:14" ht="20.25" x14ac:dyDescent="0.25">
      <c r="A22" s="27"/>
      <c r="B22" s="28"/>
      <c r="C22" s="29"/>
      <c r="D22" s="30"/>
      <c r="E22" s="31">
        <f t="shared" si="0"/>
        <v>0</v>
      </c>
      <c r="F22" s="56"/>
      <c r="G22" s="27"/>
      <c r="H22" s="28"/>
      <c r="I22" s="28"/>
      <c r="J22" s="28"/>
      <c r="K22" s="33"/>
      <c r="L22" s="29"/>
      <c r="M22" s="30"/>
      <c r="N22" s="31">
        <f t="shared" si="1"/>
        <v>0</v>
      </c>
    </row>
    <row r="23" spans="1:14" ht="20.25" x14ac:dyDescent="0.25">
      <c r="A23" s="27"/>
      <c r="B23" s="28"/>
      <c r="C23" s="29"/>
      <c r="D23" s="30"/>
      <c r="E23" s="31">
        <f t="shared" si="0"/>
        <v>0</v>
      </c>
      <c r="F23" s="56"/>
      <c r="G23" s="27"/>
      <c r="H23" s="28"/>
      <c r="I23" s="28"/>
      <c r="J23" s="28"/>
      <c r="K23" s="33"/>
      <c r="L23" s="29"/>
      <c r="M23" s="30"/>
      <c r="N23" s="31">
        <f t="shared" si="1"/>
        <v>0</v>
      </c>
    </row>
    <row r="24" spans="1:14" ht="20.25" x14ac:dyDescent="0.25">
      <c r="A24" s="27"/>
      <c r="B24" s="28"/>
      <c r="C24" s="29"/>
      <c r="D24" s="30"/>
      <c r="E24" s="31">
        <f t="shared" si="0"/>
        <v>0</v>
      </c>
      <c r="F24" s="56"/>
      <c r="G24" s="27"/>
      <c r="H24" s="28"/>
      <c r="I24" s="28"/>
      <c r="J24" s="28"/>
      <c r="K24" s="33"/>
      <c r="L24" s="29"/>
      <c r="M24" s="30"/>
      <c r="N24" s="31">
        <f t="shared" si="1"/>
        <v>0</v>
      </c>
    </row>
    <row r="25" spans="1:14" ht="20.25" x14ac:dyDescent="0.25">
      <c r="A25" s="27"/>
      <c r="B25" s="28"/>
      <c r="C25" s="29"/>
      <c r="D25" s="30"/>
      <c r="E25" s="31">
        <f t="shared" si="0"/>
        <v>0</v>
      </c>
      <c r="F25" s="56"/>
      <c r="G25" s="27"/>
      <c r="H25" s="28"/>
      <c r="I25" s="28"/>
      <c r="J25" s="28"/>
      <c r="K25" s="33"/>
      <c r="L25" s="29"/>
      <c r="M25" s="30"/>
      <c r="N25" s="31">
        <f t="shared" si="1"/>
        <v>0</v>
      </c>
    </row>
    <row r="26" spans="1:14" ht="20.25" x14ac:dyDescent="0.25">
      <c r="A26" s="27"/>
      <c r="B26" s="28"/>
      <c r="C26" s="29"/>
      <c r="D26" s="30"/>
      <c r="E26" s="31">
        <f t="shared" si="0"/>
        <v>0</v>
      </c>
      <c r="F26" s="56"/>
      <c r="G26" s="27"/>
      <c r="H26" s="28"/>
      <c r="I26" s="28"/>
      <c r="J26" s="28"/>
      <c r="K26" s="33"/>
      <c r="L26" s="29"/>
      <c r="M26" s="30"/>
      <c r="N26" s="31">
        <f t="shared" si="1"/>
        <v>0</v>
      </c>
    </row>
    <row r="27" spans="1:14" ht="20.25" x14ac:dyDescent="0.25">
      <c r="A27" s="27"/>
      <c r="B27" s="28"/>
      <c r="C27" s="29"/>
      <c r="D27" s="30"/>
      <c r="E27" s="31">
        <f>C27*D27</f>
        <v>0</v>
      </c>
      <c r="F27" s="56"/>
      <c r="G27" s="27"/>
      <c r="H27" s="28"/>
      <c r="I27" s="28"/>
      <c r="J27" s="28"/>
      <c r="K27" s="33"/>
      <c r="L27" s="29"/>
      <c r="M27" s="30"/>
      <c r="N27" s="31">
        <f t="shared" si="1"/>
        <v>0</v>
      </c>
    </row>
    <row r="28" spans="1:14" ht="21" thickBot="1" x14ac:dyDescent="0.3">
      <c r="A28" s="27"/>
      <c r="B28" s="28"/>
      <c r="C28" s="29"/>
      <c r="D28" s="30"/>
      <c r="E28" s="31">
        <f>C28*D28</f>
        <v>0</v>
      </c>
      <c r="F28" s="56"/>
      <c r="G28" s="27"/>
      <c r="H28" s="28"/>
      <c r="I28" s="28"/>
      <c r="J28" s="28"/>
      <c r="K28" s="33"/>
      <c r="L28" s="29"/>
      <c r="M28" s="30"/>
      <c r="N28" s="31">
        <f t="shared" si="1"/>
        <v>0</v>
      </c>
    </row>
    <row r="29" spans="1:14" ht="24" thickTop="1" thickBot="1" x14ac:dyDescent="0.3">
      <c r="A29" s="55" t="s">
        <v>156</v>
      </c>
      <c r="B29" s="55"/>
      <c r="C29" s="55"/>
      <c r="D29" s="55"/>
      <c r="E29" s="19">
        <f>SUM(Tabla51618[Valor Total SUBVENCIÓN])</f>
        <v>0</v>
      </c>
      <c r="F29" s="56"/>
      <c r="G29" s="57" t="s">
        <v>157</v>
      </c>
      <c r="H29" s="57"/>
      <c r="I29" s="57"/>
      <c r="J29" s="57"/>
      <c r="K29" s="57"/>
      <c r="L29" s="57"/>
      <c r="M29" s="57"/>
      <c r="N29" s="19">
        <f>SUM(Tabla41517[Valor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60</vt:i4>
      </vt:variant>
    </vt:vector>
  </HeadingPairs>
  <TitlesOfParts>
    <vt:vector size="72" baseType="lpstr">
      <vt:lpstr>BD</vt:lpstr>
      <vt:lpstr>BDDIF</vt:lpstr>
      <vt:lpstr>HONORARIOS</vt:lpstr>
      <vt:lpstr>TRASLADO</vt:lpstr>
      <vt:lpstr>MATERIALES OFICINA</vt:lpstr>
      <vt:lpstr>ALIMENTACIÓN Y ALOJAMIENTO</vt:lpstr>
      <vt:lpstr>INVERSIÓN</vt:lpstr>
      <vt:lpstr>PREMIOS</vt:lpstr>
      <vt:lpstr>G. GENERALES</vt:lpstr>
      <vt:lpstr>IMPREVISTOS</vt:lpstr>
      <vt:lpstr>DIFUSIÓN</vt:lpstr>
      <vt:lpstr>RESUMEN Y DATOS DEL PROYECTO</vt:lpstr>
      <vt:lpstr>'ALIMENTACIÓN Y ALOJAMIENTO'!Área_de_impresión</vt:lpstr>
      <vt:lpstr>DIFUSIÓN!Área_de_impresión</vt:lpstr>
      <vt:lpstr>'G. GENERALES'!Área_de_impresión</vt:lpstr>
      <vt:lpstr>HONORARIOS!Área_de_impresión</vt:lpstr>
      <vt:lpstr>IMPREVISTOS!Área_de_impresión</vt:lpstr>
      <vt:lpstr>'MATERIALES OFICINA'!Área_de_impresión</vt:lpstr>
      <vt:lpstr>PREMIOS!Área_de_impresión</vt:lpstr>
      <vt:lpstr>'RESUMEN Y DATOS DEL PROYECTO'!Área_de_impresión</vt:lpstr>
      <vt:lpstr>TRASLADO!Área_de_impresión</vt:lpstr>
      <vt:lpstr>Artes_Circenses</vt:lpstr>
      <vt:lpstr>ARTES_DE_LA_REPRESENTACIÓN</vt:lpstr>
      <vt:lpstr>ARTES_VISUALES</vt:lpstr>
      <vt:lpstr>ASTRONOMÍA</vt:lpstr>
      <vt:lpstr>ASTRONOMÍA_CULTURAL</vt:lpstr>
      <vt:lpstr>AUDIOVISUALES</vt:lpstr>
      <vt:lpstr>Bandas</vt:lpstr>
      <vt:lpstr>BECAS_CULTURALES</vt:lpstr>
      <vt:lpstr>Becas_Internacionales</vt:lpstr>
      <vt:lpstr>Becas_Nacionales</vt:lpstr>
      <vt:lpstr>CATEGORÍA</vt:lpstr>
      <vt:lpstr>COLECCIONES</vt:lpstr>
      <vt:lpstr>COLECCIONES_CULTURALES</vt:lpstr>
      <vt:lpstr>Danza</vt:lpstr>
      <vt:lpstr>DIFUSIÓN</vt:lpstr>
      <vt:lpstr>DIFUSIÓN_CULTURAL</vt:lpstr>
      <vt:lpstr>Documentales</vt:lpstr>
      <vt:lpstr>EMBAJADAS_CULTURALES</vt:lpstr>
      <vt:lpstr>Embajadas_Internacionales</vt:lpstr>
      <vt:lpstr>Embajadas_Nacionales</vt:lpstr>
      <vt:lpstr>Exposiciones_y_presentaciones</vt:lpstr>
      <vt:lpstr>Ferias_y_concursos_literarios</vt:lpstr>
      <vt:lpstr>Festivales_y_concursos_audiovisuales</vt:lpstr>
      <vt:lpstr>Festivales_y_concursos_musicales</vt:lpstr>
      <vt:lpstr>Fomento_a_la_lectura</vt:lpstr>
      <vt:lpstr>INVESTIGACIÓN</vt:lpstr>
      <vt:lpstr>INVESTIGACIÓN_CULTURAL</vt:lpstr>
      <vt:lpstr>Itinerancias</vt:lpstr>
      <vt:lpstr>LÍNEA_ESPECIAL</vt:lpstr>
      <vt:lpstr>LINEA_ESPECIAL_DE_FINANCIAMIENTO</vt:lpstr>
      <vt:lpstr>LITERATURA</vt:lpstr>
      <vt:lpstr>MONUMENTOS</vt:lpstr>
      <vt:lpstr>MONUMENTOS_HISTÓRICOS</vt:lpstr>
      <vt:lpstr>MULTICULTURALES</vt:lpstr>
      <vt:lpstr>MULTICULTURALES_Y_MULTIDISCIPLINARIAS</vt:lpstr>
      <vt:lpstr>MÚSICA</vt:lpstr>
      <vt:lpstr>Ópera_y_Obras_Cantadas</vt:lpstr>
      <vt:lpstr>Orquestas</vt:lpstr>
      <vt:lpstr>Otras_iniciativas_artes_representación</vt:lpstr>
      <vt:lpstr>Otras_iniciativas_artes_visuales</vt:lpstr>
      <vt:lpstr>Otras_iniciativas_audiovisuales</vt:lpstr>
      <vt:lpstr>Otras_iniciativas_literatura</vt:lpstr>
      <vt:lpstr>Otras_iniciativas_música</vt:lpstr>
      <vt:lpstr>Presentaciones</vt:lpstr>
      <vt:lpstr>Producción_de_ficción_Audiovisual</vt:lpstr>
      <vt:lpstr>Producción_Musical</vt:lpstr>
      <vt:lpstr>Producción_y_creación_de_obras</vt:lpstr>
      <vt:lpstr>Publicación_de_obras</vt:lpstr>
      <vt:lpstr>RESIDENCIAS</vt:lpstr>
      <vt:lpstr>RESIDENCIAS_CULTURALES</vt:lpstr>
      <vt:lpstr>Teatro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Juan JC. (Antofagasta)</dc:creator>
  <cp:lastModifiedBy>Castro Juan JC. (Antofagasta)</cp:lastModifiedBy>
  <cp:lastPrinted>2017-02-07T15:04:16Z</cp:lastPrinted>
  <dcterms:created xsi:type="dcterms:W3CDTF">2016-12-27T15:26:54Z</dcterms:created>
  <dcterms:modified xsi:type="dcterms:W3CDTF">2017-03-28T15:50:32Z</dcterms:modified>
</cp:coreProperties>
</file>