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0" yWindow="255" windowWidth="15270" windowHeight="12570"/>
  </bookViews>
  <sheets>
    <sheet name="INTRODUCCIÓN" sheetId="11" r:id="rId1"/>
    <sheet name="NOMENCLATURA" sheetId="12" r:id="rId2"/>
    <sheet name="REGISTRO 2012-2018" sheetId="1" r:id="rId3"/>
  </sheets>
  <definedNames>
    <definedName name="_xlnm._FilterDatabase" localSheetId="2" hidden="1">'REGISTRO 2012-2018'!$A$1:$AC$434</definedName>
  </definedNames>
  <calcPr calcId="145621"/>
</workbook>
</file>

<file path=xl/calcChain.xml><?xml version="1.0" encoding="utf-8"?>
<calcChain xmlns="http://schemas.openxmlformats.org/spreadsheetml/2006/main">
  <c r="T201" i="1" l="1"/>
  <c r="T200" i="1"/>
  <c r="T198" i="1"/>
  <c r="T196" i="1"/>
  <c r="T195" i="1"/>
  <c r="T192" i="1"/>
  <c r="T190" i="1"/>
  <c r="T189" i="1"/>
  <c r="T188" i="1"/>
  <c r="T187" i="1"/>
  <c r="T186" i="1"/>
  <c r="T185" i="1"/>
  <c r="T184" i="1"/>
  <c r="T182" i="1"/>
  <c r="T181" i="1"/>
  <c r="T180" i="1"/>
  <c r="T179" i="1"/>
  <c r="T178" i="1"/>
  <c r="T177" i="1"/>
  <c r="T176" i="1"/>
  <c r="T175" i="1"/>
  <c r="T174" i="1"/>
  <c r="T173" i="1"/>
  <c r="T171" i="1"/>
  <c r="T163" i="1"/>
  <c r="T158" i="1"/>
  <c r="T142" i="1"/>
  <c r="T134" i="1"/>
  <c r="T126" i="1"/>
  <c r="T124" i="1"/>
  <c r="T2" i="1" l="1"/>
  <c r="T28" i="1" l="1"/>
  <c r="T21" i="1"/>
  <c r="T100" i="1"/>
  <c r="T102" i="1"/>
  <c r="T101" i="1"/>
  <c r="T99" i="1"/>
  <c r="T98" i="1"/>
  <c r="T97" i="1"/>
  <c r="T10" i="1"/>
  <c r="T5" i="1"/>
  <c r="T3" i="1"/>
  <c r="T4" i="1"/>
</calcChain>
</file>

<file path=xl/sharedStrings.xml><?xml version="1.0" encoding="utf-8"?>
<sst xmlns="http://schemas.openxmlformats.org/spreadsheetml/2006/main" count="7603" uniqueCount="2483">
  <si>
    <t>N°ORD SEA</t>
  </si>
  <si>
    <t>FECHA SOLICITUD</t>
  </si>
  <si>
    <t xml:space="preserve">FECHA LIMITE </t>
  </si>
  <si>
    <t>FID</t>
  </si>
  <si>
    <t>WEB</t>
  </si>
  <si>
    <t>PRONUCIAMIENTO ERD</t>
  </si>
  <si>
    <t>PRONUCIAMIENTO TERRITORIAL</t>
  </si>
  <si>
    <t>JUSTIFICACIÓN GORE-TERRITORIAL</t>
  </si>
  <si>
    <t>N°ORD GORE</t>
  </si>
  <si>
    <t>FECHA ORD GORE</t>
  </si>
  <si>
    <t>NOMBRE</t>
  </si>
  <si>
    <t>FORMA DE PRESENTACIÓN</t>
  </si>
  <si>
    <t>REGIÓN</t>
  </si>
  <si>
    <t>COMUNAS</t>
  </si>
  <si>
    <t>PROVINCIAS</t>
  </si>
  <si>
    <t>TIPOLOGÍA SEIA</t>
  </si>
  <si>
    <t>FECHA PRESENTACIÓN</t>
  </si>
  <si>
    <t>ESTADO EVALUACIÓN</t>
  </si>
  <si>
    <t>FECHA CALIFICACIÓN</t>
  </si>
  <si>
    <t>SECTOR PRODUCTIVO</t>
  </si>
  <si>
    <t>N°112208/2011</t>
  </si>
  <si>
    <t>Favorable</t>
  </si>
  <si>
    <t>Compatible</t>
  </si>
  <si>
    <t>De acuerdo al analisis de los instrumentos PRDU y PRIBCA, se establece que existe compatibilidad territorial entre el proyecto y la viavilidad definida en la planificación urbana del emplazamiento solo en lo que respecta a la parte del proyecto que se ejecutara en la región de Antofagasta, sin prejucio del analisis territorial que se realice en la Región de Atacama</t>
  </si>
  <si>
    <t>N°039/2012</t>
  </si>
  <si>
    <t>DIA</t>
  </si>
  <si>
    <t>Interregional</t>
  </si>
  <si>
    <t>Antofagasta-Chañaral-Diego de Almagro-Mejillones-Taltal</t>
  </si>
  <si>
    <t>ñ1</t>
  </si>
  <si>
    <t>N°1505/2011</t>
  </si>
  <si>
    <t>Compañía Minera Xstrata Lomas Bayas</t>
  </si>
  <si>
    <t>De acuerdo al análisis del instrumento PRDU, se estable que existe compatibilidad territorial entre el proyecto y la planificación urbana del área de emplazamiento</t>
  </si>
  <si>
    <t>Segunda</t>
  </si>
  <si>
    <t>Sierra Gorda</t>
  </si>
  <si>
    <t>Tocopilla-El Loa-Antofagasta</t>
  </si>
  <si>
    <t>ñ4</t>
  </si>
  <si>
    <t>N°1532/2011</t>
  </si>
  <si>
    <t>Compañía Minera Zaldivar</t>
  </si>
  <si>
    <t>N°043/2012</t>
  </si>
  <si>
    <t>Antofagasta</t>
  </si>
  <si>
    <t>ñ3</t>
  </si>
  <si>
    <t>N°1558/2011</t>
  </si>
  <si>
    <t>N°045/2012</t>
  </si>
  <si>
    <t>Calama</t>
  </si>
  <si>
    <t>i4</t>
  </si>
  <si>
    <t>N°0001/2012</t>
  </si>
  <si>
    <t>Xstrata Copper Chile S.A.</t>
  </si>
  <si>
    <t>No se emite pronunciamiento</t>
  </si>
  <si>
    <t>De acuerdo al analisis de los instrumentos PRDU y PRIBCA,  no se emite pronuciamiento debido a que el proyecto en cuestión se encuentra normados por el plan regulados comunal, cuyo pronuciamiento le corresponde al municipio respectivo</t>
  </si>
  <si>
    <t>N°046/2012</t>
  </si>
  <si>
    <t>N°0010/2012</t>
  </si>
  <si>
    <t>Minera Las Cenizas S.A.</t>
  </si>
  <si>
    <t>N°047/2012</t>
  </si>
  <si>
    <t>Taltal</t>
  </si>
  <si>
    <t>N°0071/2012</t>
  </si>
  <si>
    <t>Enaex S.A.</t>
  </si>
  <si>
    <t>N°0420/2012</t>
  </si>
  <si>
    <t>Mejillones</t>
  </si>
  <si>
    <t>f4</t>
  </si>
  <si>
    <t>N°0089/2012</t>
  </si>
  <si>
    <t>Minera Antucoya Limitada</t>
  </si>
  <si>
    <t>María Elena</t>
  </si>
  <si>
    <t>ñ5</t>
  </si>
  <si>
    <t>N°094/2012</t>
  </si>
  <si>
    <t>Calama-Ollague</t>
  </si>
  <si>
    <t>b1</t>
  </si>
  <si>
    <t>N°0174/2012</t>
  </si>
  <si>
    <t>Complejo Industrial Molynor S.A.</t>
  </si>
  <si>
    <t>N°0185/2012</t>
  </si>
  <si>
    <t>N°0424/2012</t>
  </si>
  <si>
    <t>c</t>
  </si>
  <si>
    <t>N°0209/2012</t>
  </si>
  <si>
    <t>N°0426/2012</t>
  </si>
  <si>
    <t>g3</t>
  </si>
  <si>
    <t>N°0206/2012</t>
  </si>
  <si>
    <t>N°0425/2012</t>
  </si>
  <si>
    <t>N°0260/2012</t>
  </si>
  <si>
    <t>SQM Industrial S.A.</t>
  </si>
  <si>
    <t>De acuerdo al analisis del intrumento PRDU y PRIBCA, se establece que existe compatibilidad territorial entre el proyecto y la planificación urbana del area de emplzamiento, debido a que se considera que el proyecto ya en operación se localiza fuera de los sitios priorizados para usos o funciones de relevancia ambiental y que los acuedutos son definidos como redes de infraestructura según la Ordenanza general de urbanismo y construcciones del MINVU.</t>
  </si>
  <si>
    <t>N°0734/2012</t>
  </si>
  <si>
    <t>EIA</t>
  </si>
  <si>
    <t>Antofagasta-María Elena-Mejillones-Sierra Gorda</t>
  </si>
  <si>
    <t>N°0335/2012</t>
  </si>
  <si>
    <t>Mina Pampita</t>
  </si>
  <si>
    <t>Minera Cerro Dominador S.A.</t>
  </si>
  <si>
    <t>N°0731/2012</t>
  </si>
  <si>
    <t>N°120350/2012</t>
  </si>
  <si>
    <t>De acuerdo al analisis del instumeto PRDU y PRIBCA, se establece que existe compatibilidad territorial entre el proyecyo y la vialidad definida en la planificación urbana del area de emplazamiento de la Región de Antofagasta</t>
  </si>
  <si>
    <t>N°0732/2012</t>
  </si>
  <si>
    <t>Alto Hospicio-Antofagasta-Iquique-María Elena-Mejillones-Pica-Pozo Almonte-Sierra Gorda-Tocopilla</t>
  </si>
  <si>
    <t>N°0480/2012</t>
  </si>
  <si>
    <t>De  acuerdo  al  análisis  del  instrumento PRDU,  se  establece  que  existe compatibilidad  territorial  entre  el proyecto  y  la  planificación  urbana  del área de emplazamiento</t>
  </si>
  <si>
    <t>N°0738/2012</t>
  </si>
  <si>
    <t>k1</t>
  </si>
  <si>
    <t>N°0593/2012</t>
  </si>
  <si>
    <t>Ibereólica Solar Atacama S.A.</t>
  </si>
  <si>
    <t xml:space="preserve">De  acuerdo  al  análisis  del  instrumento PRDU,  se  establece  que  existe compatibilidad  territorial  entre  el proyecto  y  la  planificación  urbana  del área de emplazamiento. </t>
  </si>
  <si>
    <t>N°0740/2012</t>
  </si>
  <si>
    <t>N°0587/2012</t>
  </si>
  <si>
    <t xml:space="preserve">Prospección Minera 
Penacho Blanco </t>
  </si>
  <si>
    <t>Antofagasta Minerals S.A.</t>
  </si>
  <si>
    <t>N°0741/2012</t>
  </si>
  <si>
    <t>N°0526/2012</t>
  </si>
  <si>
    <t>N°0739/2012</t>
  </si>
  <si>
    <t>Antofagasta-María Elena</t>
  </si>
  <si>
    <t>N°0520/2012</t>
  </si>
  <si>
    <t>En  relación  a  las  Obras  en  SE Chacaya, no  se  emite pronunciamiento  debido  a  que  las obras  en  cuestión  se  encuentras normadas  por  el  Plan  Regulador Comunal  cuyo  pronunciamiento  le corresponde  al  Municipio  respectivo. De  acuerdo  al  análisis  del  instrumento PRDU y PRIBCA, en relación al trazado del  tendido  eléctrico,  estos  son definidos  como  Redes  de Infraestructura  según  la  Ordenanza General  de  Urbanismo  y Construcciones del MINVU: "Las redesde  distribución,  redes  de comunicaciones  y  de  servicios domiciliarios  y  en  general  los  trazados de  infraestructura  se  entenderán siempre admitidos y se sujetarán a las disposiciones  que  establezcan  los organismos  competentes.   para  estos efectos  se  entenderá  por  redes  y trazados  todos  los  componentes  de conducción,  distribución,  traslado  o evacuación, asociados a los elementos de infraestructura.</t>
  </si>
  <si>
    <t>N°0736/2012</t>
  </si>
  <si>
    <t>N°523/2012</t>
  </si>
  <si>
    <t>De  acuerdo  al  análisis  del  instrumento PRDU  y  PRIBCA,  se  establece  que existe  compatibilidad  territorial entre el proyecto y la vialidad definida en  la  planificación  urbana  del  área  de emplazamiento,  de  la  Región  de Antofagasta.</t>
  </si>
  <si>
    <t>N°0722/2012</t>
  </si>
  <si>
    <t>Antofagasta-Calama-María Elena-Mejillones-Sierra Gorda-Taltal-Tocopilla</t>
  </si>
  <si>
    <t>N°324/2012</t>
  </si>
  <si>
    <t>Inmobiliaria Inca Dos Ltda.</t>
  </si>
  <si>
    <t>No compatible</t>
  </si>
  <si>
    <t>De  acuerdo  al  análisis  del  instrumento PRDU,  siendo  éste  de  carácter indicativo, se establece que  no existe compatibilidad  territorial  entre  el  Proyecto  Portal  del  Inca  y  la Planificación  urbana  del  área  de emplazamiento,  debido  a  que  el proyecto  se  ubicaría  sobre  el  Oasis  de Calama (APUS).</t>
  </si>
  <si>
    <t>N°0733/2012</t>
  </si>
  <si>
    <t>g1</t>
  </si>
  <si>
    <t>N°0434/2012</t>
  </si>
  <si>
    <t>Reciclajes Industriales Limitada</t>
  </si>
  <si>
    <t>De  acuerdo  al  análisis  del  instrumento  PRDU  y  PRIBCA,  no  se  emite pronunciamiento  debido  a  que  el proyecto  en  cuestión  se  encuentra normado  por  el  Plan  Regulador Comunal,  cuyo  pronunciamiento  le corresponde al Municipio respectivo</t>
  </si>
  <si>
    <t>N°0737/2012</t>
  </si>
  <si>
    <t>o9</t>
  </si>
  <si>
    <t>N°0659/2012</t>
  </si>
  <si>
    <t>De  acuerdo  al  análisis  del  instrumento PRDU,  se  establece  que  existe compatibilidad  territorial  entre  el Proyecto  y  la  planificación  urbana  del área de emplazamiento</t>
  </si>
  <si>
    <t>N°0857/2012</t>
  </si>
  <si>
    <t>N°0681/2012</t>
  </si>
  <si>
    <t>N°0862/2012</t>
  </si>
  <si>
    <t>N°0657/2012</t>
  </si>
  <si>
    <t>Helio Atacama Tres SpA</t>
  </si>
  <si>
    <t>De  acuerdo  al  análisis  del  instrumento PRDU,  se  establece  que  existe compatibilidad  territorial  entre  el Proyecto  y  la  planificación  urbana  del área de emplazamiento.</t>
  </si>
  <si>
    <t>N°0861/2012</t>
  </si>
  <si>
    <t>C</t>
  </si>
  <si>
    <t>N°0654/2012</t>
  </si>
  <si>
    <t>De  acuerdo  al  análisis  del  instrumento PRDU,  se  establece  que  existe compatibilidad  territorial  entre  el Proyecto  y  la  planificación  urbana  del área de mplazamiento</t>
  </si>
  <si>
    <t>N°0860/2012</t>
  </si>
  <si>
    <t>N°0631/2012</t>
  </si>
  <si>
    <t>N°0859/2012</t>
  </si>
  <si>
    <t>N°0684/2012</t>
  </si>
  <si>
    <t>De  acuerdo  al  análisis  del  instrumento PRDU,  se  establece  que  existe ompatibilidad  territorial  entre  el Proyecto  y  la  planificación  urbana  del área de plazamiento</t>
  </si>
  <si>
    <t>N°0858/2012</t>
  </si>
  <si>
    <t>N°0637/2012</t>
  </si>
  <si>
    <t xml:space="preserve">De  acuerdo  al  análisis  del  instrumento PRDU,  se  establece  que  existe compatibilidad  territorial  entre  el Proyecto  y  la  planificación  urbana  del área de emplazamiento. </t>
  </si>
  <si>
    <t>N°853/2012</t>
  </si>
  <si>
    <t>Actualización Proyecto Sierra Gorda</t>
  </si>
  <si>
    <t>María Elena-Mejillones-Sierra Gorda</t>
  </si>
  <si>
    <t xml:space="preserve">Favorable: De  acuerdo  al  análisis  del  instrumento PRDU,  se  establece  que  existe compatibilidad  territorial  entre  el Proyecto  y  la  planificación  urbana  del área de emplazamiento. </t>
  </si>
  <si>
    <t>De  acuerdo  al  análisis  del instrumento  PRDU  y  PRIBCA,  NO SE EMITE PRONUNCIAMIENTO, 
debido a que el Proyecto en cuestión se  encuentra  normado  por  el  Plan Regulador  Comunal,  cuyo pronunciamiento  le  corresponde  al Municipio respectivo.</t>
  </si>
  <si>
    <t>De  acuerdo  al  análisis  del instrumento  PRDU,  se  establece  que existe  compatibilidad  territorial entre  el  Proyecto  y  la  planificación urbana del área de mplazamiento</t>
  </si>
  <si>
    <t xml:space="preserve">N°2:  Desarrollo  Económico Territorial. N°3: Región Sustentable </t>
  </si>
  <si>
    <t>De  acuerdo  al  análisis  del instrumento  PRDU,  se  establece que  existe  compatibilidad territorial  entre el Proyecto y la planificación  urbana  del  área  de emplazamiento</t>
  </si>
  <si>
    <t>De  acuerdo  al  análisis  del instrumento  PRDU  y  PRIBCA,  se establece  que  existe compatibilidad  territorial entre  el  proyecto  y  la planificación  urbana  del  área  de emplazamiento,  debido  a  que  se considera  que  el  proyecto  ya  en operación se localiza fuera de los sitios  priorizados  para  usos  o funciones  de  relevancia ambiental  y  que  es  una modificación a la actividad propia de la empresa</t>
  </si>
  <si>
    <t>Antofagasta-Sierra Gorda</t>
  </si>
  <si>
    <t>t</t>
  </si>
  <si>
    <t>De  acuerdo  al  análisis  del instrumento  PRDU  y  PRIBCA,  no se  emite  pronunciamiento debido  a  que  el  proyecto  en cuestión  se  encuentra  normado por  el  Plan  Regulador  Comunal, cuyo  pronunciamiento  le corresponde  al  Municipio respectivo</t>
  </si>
  <si>
    <t>De  acuerdo  al  análisis  del instrumento  PRDU,  se  establece que  existe  compatibilidad territorial  entre el Proyecto y la planificación  urbana  del  área  de emplazamiento.</t>
  </si>
  <si>
    <t>Tocopilla</t>
  </si>
  <si>
    <t xml:space="preserve">De  acuerdo  al  análisis  del instrumento  PRDU  y  PRIBCA,  se establece  que  existe  compatibilidad  territorial entre  el  Proyecto  y  la planificación  urbana  del  área  de emplazamiento,  debiéndose solicitar  todos  los  permisos respectivos  y  consulta  a organismos competentes. </t>
  </si>
  <si>
    <t>o5</t>
  </si>
  <si>
    <t>Prospección Minera El Laco</t>
  </si>
  <si>
    <t>De  acuerdo  al  análisis  del instrumento  PRDU,  se  establece que  existe  ompatibilidad territorial  entre  el  Proyecto  y  la planificación  urbana  del  área  de emplazamiento</t>
  </si>
  <si>
    <t>San Pedro de Atacama</t>
  </si>
  <si>
    <t>De  acuerdo  al  análisis  del instrumento PRDU y PRIBCA,  no se emite pronunciamiento  debido a que  el  proyecto  en  cuestión  se encuentra  normado  por  el  Plan Regulador  Comunal,  cuyo pronunciamiento  le  corresponde  al Municipio respectivo</t>
  </si>
  <si>
    <t>Parque Fotovoltaico Tocopilla</t>
  </si>
  <si>
    <t>Favorable: De  acuerdo  al  análisis  del instrumento  PRDU,  se  establece que  existe  mpatibilidad territorial  entre  el  Proyecto  y  la planificación  urbana  del  área  de emplazamiento.</t>
  </si>
  <si>
    <t>615891218.26</t>
  </si>
  <si>
    <t>Parque Eólico Loa</t>
  </si>
  <si>
    <t>Favorable: De  acuerdo  al  análisis  del instrumento  PRDU,  se  establece que  existe  compatibilidad territorial  entre  el  Proyecto  y  la planificación  urbana  del  área  de emplazamiento</t>
  </si>
  <si>
    <t>María Elena - Tocopilla</t>
  </si>
  <si>
    <t>N°2: Desarrollo Económico Territorial</t>
  </si>
  <si>
    <t xml:space="preserve">De  acuerdo  al  análisis  del instrumento PRDU y PRIBCA,  no se emite pronunciamiento  debido a que  el  Proyecto  en  cuestión  se encuentra  normado  por  el  Plan Regulador  Comunal cuyo pronunciamiento  le  corresponde  al Municipio respectivo </t>
  </si>
  <si>
    <t>E-CL S.A.</t>
  </si>
  <si>
    <t>De  acuerdo  al  análisis  del instrumento  PRDU  y  PRIBCA,  se establece  que  existe compatibilidad  territorial  entre el Proyecto y la planificación urbana del  área  de  emplazamiento,  debido a  que  las  líneas  de  transmisión eléctrica  son  definidos  como  Redes de  Infraestructura  según  la Ordenanza General de Urbanismo y Construcciones del MINVU</t>
  </si>
  <si>
    <t>María Elena - Mejillones - Sierra Gorda</t>
  </si>
  <si>
    <t>De  acuerdo  al  análisis  del instrumento PRDU y PRIBCA,  no se emite pronunciamiento  debido a que  el  Proyecto  en  cuestión  se encuentra  normado  por  el  Plan Regulador  Comunal  cuyo pronunciamiento  le  corresponde  al Municipio respectivo</t>
  </si>
  <si>
    <t>f5</t>
  </si>
  <si>
    <t>De  acuerdo  al  análisis  del instrumento  PRDU,  se  establece que  existe  compatibilidad territorial  entre  el  Proyecto  y  la planificación  urbana  del  área  de emplazamiento</t>
  </si>
  <si>
    <t xml:space="preserve">N°2: Desarrollo Económico Territorial N°3: Región Sustentable </t>
  </si>
  <si>
    <t>Parque Eólico Taltal</t>
  </si>
  <si>
    <t>De  acuerdo  al  análisis  del instrumento  PRDU,  se  establece que  existe  compatibilidad territorial  entre  el  Proyecto  y  la planificación  urbana  del  área  de 
emplazamiento</t>
  </si>
  <si>
    <t>De  acuerdo  al  análisis  del instrumento  PRDU,  se  establece que  existe  compatibilidad territorial  entre  el  Proyecto  y  la planificación  urbana  del  área  de emplazamiento.</t>
  </si>
  <si>
    <t>De acuerdo al análisis del instrumento PRDU, se establece que existe compatibilidad territorial entre el proyecto y la Planificación urbana del área de emplazamiento</t>
  </si>
  <si>
    <t>Parque  Eólico Calama A</t>
  </si>
  <si>
    <t>De acuerdo al análisis del instrumento PRDU, se establece que existe compatibilidad territorial entre el proyecto y la Planificación urbana del área de emplazamiento.</t>
  </si>
  <si>
    <t>Corporación Nacional del Cobre de Chile</t>
  </si>
  <si>
    <t xml:space="preserve">Lineamiento N°3: Región Sustentable </t>
  </si>
  <si>
    <t>Lineamiento N°3: Región Sustentable</t>
  </si>
  <si>
    <t>De acuerdo al análisis del instrumento PRDU y PRIBCA, se establece que existe compatibilidad 
territorial entre el proyecto y la vialidad definida en la planificación urbana del área de emplazamiento en la región de Antofagasta</t>
  </si>
  <si>
    <t>Zapallar-Antofagasta-Buin-Calama-La Calera-Canela-Catemu-Cerrillos-Chañaral-Codegua-Colina-Conchalí-Copiapó-Coquimbo-Diego de Almagro-Estación Central-Graneros-Hijuelas-La Higuera-La Ligua-La Serena-Lampa-Llay Llay-Lo Espejo-Los Vilos-Machalí-Nogales-Olivar-Ovalle-Paine-Papudo-Pedro Aguirre Cerda-Puchuncaví-Quilicura-Quinta Normal-Rancagua-Renca-Requinoa-San Bernardo-Mostazal-Santiago-Sierra Gorda-Taltal-Tierra Amarilla-Til-Til-Vallenar</t>
  </si>
  <si>
    <t>Acciona Energía Chile S.A.</t>
  </si>
  <si>
    <t>De  acuerdo  al  análisis  del instrumento PRDU y PRIBCA, no  se  emite pronunciamiento debido a que  el  proyecto  en  cuestión se encuentra normado por el Plan  Regulador  comunal, cuyo  pronunciamiento  le corresponde  al  Municipio respectivo</t>
  </si>
  <si>
    <t>o11</t>
  </si>
  <si>
    <t>Favorable:De  acuerdo  al  análisis  del instrumento PRDU y PRIBCA, se  establece  que  existe compatibilidad  territorial entre  el  proyecto  y  la planificación  urbana  del  área de emplazamiento,  debido  a que  se  considera  que  el proyecto  ya  en  operación  se localiza  fuera  de  los  sitios priorizados para  usos  o funciones  de  relevancia ambiental  y  que  es  una modificación  a  la  actividad de la empresa.</t>
  </si>
  <si>
    <t>Transportes Herrmann Limitada</t>
  </si>
  <si>
    <t>De  acuerdo  al  análisis  del instrumento PRDU y PRIBCA, se  establece  que  existe compatibilidad  territorial entre  el  proyecto  y  la planificación  urbana  del  área de  emplazamiento  en  la Región de Antofagasta</t>
  </si>
  <si>
    <t>Catemu-Collipulli-Constitución-Copiapó-Coronel-Diego de Almagro-Illapel-La Serena-Mejillones-Olivar-Ovalle-Puchuncaví-Quillota-Salamanca-San Antonio-San Bernardo-Vallenar</t>
  </si>
  <si>
    <t>Sociedad Depetris Deflorian Hermanos Ltda.</t>
  </si>
  <si>
    <t>De  acuerdo  al  análisis  del instrumento  PRDU  y  PRIBCA,  se establece  que  existe compatibilidad territorial  entre el  proyecto  y  la  vialidad  definida en la planificación urbana del área de emplazamiento en la Región de Antofagasta.</t>
  </si>
  <si>
    <t>Vicuña-Villa Alegre-Vitacura-Yerbas Buenas-Zapallar-Alhué-Alto del Carmen-Andacollo-Antofagasta-Buin-Cabildo-Calama-Caldera-La Calera-Calle Larga-Canela-Catemu-Cerrillos-Chañaral-Chillán-Chillán Viejo-Chimbarongo-Codegua-Colina-Conchalí-Copiapó-Coquimbo-Curicó-El Bosque-El Monte-Estación Central-Florida-Graneros-Hijuelas-Huechuraba-Illapel-Independencia-La Cisterna-La Higuera-La Ligua-La Pintana-La Serena-Lampa-Las Cabras-Las Condes-Linares-Llay Llay-Lo Barnechea-Lo Espejo-Longaví-Los Andes-Los Vilos-Machalí-Maipú-Malloa-María Elena-Maule-Mejillones-Melipilla-Molina-Ñiquén-Nogales-Olivar-Ovalle-Padre Hurtado-Paine-Panquehue-Papudo-Parral-Pedro Aguirre Cerda-Peñaflor-Penco-Pica-Pozo Almonte-Puchuncaví-Pudahuel-Puente Alto-Putaendo-Quilicura-Quillón-Quinta Normal-Rancagua-Ranquil-Recoleta-Renca-Rengo-Requinoa-Retiro-Rinconada-Río Claro-Romeral-Sagrada Familia-Salamanca-San Bernardo-San Carlos-San Esteban-San Felipe-San Fernando-Mostazal-San Javier-San José de Maipo-San Miguel-San Nicolás-San Pedro-San Rafael-Santiago-Sierra Gorda-Talagante-Talca-Talcahuano-Taltal-Teno-Tierra Amarilla-Til-Til-Tomé-Vallenar</t>
  </si>
  <si>
    <t>ñ6</t>
  </si>
  <si>
    <t>De  acuerdo  al  análisis  del instrumento  PRDU,  se  establece que  existe  compatibilidad territorial  entre  el  proyecto  y  la planificación  urbana  del  área  de emplazamiento.</t>
  </si>
  <si>
    <t>De  acuerdo  al  análisis  del instrumento  PRDU  y  PRIBCA,  se establece  que  existe compatibilidad territorial  entre el  proyecto  y  la  planificación urbana  del  área  de emplazamiento,  debido  a  que  se considera  que  el  proyecto  ya  en operación,  se  localiza  fuera  de  los sitios  priorizados  para  usos  o funciones  de  relevancia  ambiental y  que  es  un  mejoramiento  de infraestructura existente</t>
  </si>
  <si>
    <t>b2</t>
  </si>
  <si>
    <t>Parque Fotovoltaico María Elena</t>
  </si>
  <si>
    <t>María Elena-Mejillones</t>
  </si>
  <si>
    <t>Ilustre Municipalidad de Calama</t>
  </si>
  <si>
    <t>De  acuerdo  al  análisis  del instrumento  PRDU,  no  se  emite pronunciamiento  debido  a  que 
las  obras  en  cuestión  se encuentran  normadas  por  el  Plan Regulador  Comunal  cuyo pronunciamiento le corresponde al Municipio respectivo</t>
  </si>
  <si>
    <t>p</t>
  </si>
  <si>
    <t>Empresa Eléctrica Cochrane S.A.</t>
  </si>
  <si>
    <t>De  acuerdo  al  análisis  del instrumento  PRDU  y  PRIBCA,  no se  emite  pronunciamiento 
debido  a  que  el  proyecto  en cuestión  se  encuentra  normado por  el  Plan  Regulador  Comunal cuyo  pronunciamiento  le corresponde  al  Municipio respectivo.</t>
  </si>
  <si>
    <t>Parque Eólico Andes Wind Parks</t>
  </si>
  <si>
    <t>Andes Wind Parks S.A</t>
  </si>
  <si>
    <t>De  acuerdo  al  análisis  del instrumento  PRDU,  se  establece que  existe  compatibilidad territorial  entre  el  proyecto  y  la planificación  urbana  del  área  de 
emplazamiento</t>
  </si>
  <si>
    <t>Comercial Kioshi Chile Ltda</t>
  </si>
  <si>
    <t>De acuerdo al análisis del instrumento PRDU, se establece que existe compatibilidad territorial entre el proyecto y la planificación urbana del área de emplazamiento</t>
  </si>
  <si>
    <t>Huechuraba-Lo Espejo-María Elena</t>
  </si>
  <si>
    <t>Parque Eólico Calama B</t>
  </si>
  <si>
    <t>Transportes Tamarugal Limitada</t>
  </si>
  <si>
    <t>Alto del Carmen-Antofagasta-Arica-Calama-Chañaral-Copiapó-Diego de Almagro-Iquique-María Elena-Mejillones-Pica-Pozo Almonte-Sierra Gorda-Taltal-Tierra Amarilla-Tocopilla-Vallenar</t>
  </si>
  <si>
    <t>Cementos Polpaico S.A.</t>
  </si>
  <si>
    <t>o8</t>
  </si>
  <si>
    <t>Proyecto Solar Sky 1</t>
  </si>
  <si>
    <t>Solar Sky 1 Spa</t>
  </si>
  <si>
    <t>De acuerdo al análisis del instrumento PRDU,  se  establece  que  existe compatibilidad  territorial  entre  el proyecto  y  la  planificación  urbana  del área de emplazamiento</t>
  </si>
  <si>
    <t>Proyecto Solar Sky 2</t>
  </si>
  <si>
    <t>Solar Sky 2 Spa</t>
  </si>
  <si>
    <t>De acuerdo al análisis  del instrumento PRDU,  se  establece  que  existe compatibilidad  territorial  entre  el proyecto  y  la  planificación  urbana  del área de emplazamiento.</t>
  </si>
  <si>
    <t>De acuerdo al análisis del instrumento PRDU  y  PRIBCA,  se  establece  que existe  compatibilidad  territorialentre  el  proyecto  y  la   planificación urbana  del  área  de emplazamiento, debido  a  que  se  considera  que  el proyecto  ya  en  operación  se  localiza fuera  de  los  sitios  priorizados  para usos  o  funciones  de  relevancia ambiental y que es una modificación a la actividad de la empresa</t>
  </si>
  <si>
    <t>Minera Escondida Ltda</t>
  </si>
  <si>
    <t>De  acuerdo  al  análisis  del instrumento  PRDU  y  PRIBCA,  en relación  al  trazado  del mineroducto,  estos  son  definidos como  Redes  de  Infraestructura según  la  Ordenanza  General  de Urbanismo  y  Construcción  del MINVU:"Las  redes  de distribución,  redes  de 
comunicaciones  y  de  servicios domiciliarios  y  en  general  los trazados  de  infraestructura  se entenderán  siempre  admitidos  y se  sujetarán  a  las  disposiciones que  establezcan  los  organismos competentes.   Para  estos  efectosse  entenderá  por  redes  y 
trazados,  todos  los  componentes de  conducción,  distribución, traslado  o  evacuación,  asociados a  los  elementos  de infraestructura". De  acuerdo  al  análisis  del instrumento  PRDU  y  PRIBCA,  se establece  que  existe compatibilidad  territorial entre  el  proyecto  y  la planificación  urbana  del  área  de emplazamiento</t>
  </si>
  <si>
    <t>Mario Antonio Torres Lobos</t>
  </si>
  <si>
    <t>En  función  de  que  la Ordenanza General de Urbanismo y  Construcción  no  hace  mención alguna  de  la  actividad  particular  de  extracción  de  áridos  como  un uso  de  suelo,  no  es  posible emitir opinión respecto si existe o  no  compatibilidad  territorial entre  el  proyecto  y  la planificación urbana vigente en el área  de  emplazamiento,  referida al instrumento PRDU</t>
  </si>
  <si>
    <t>i1</t>
  </si>
  <si>
    <t>De  acuerdo  al  análisis  del instrumento  PRDU,  se  establece que  existe compatibilidad territorial  entre  el  proyecto  y  la planificación  urbana  del  área  de emplazamiento</t>
  </si>
  <si>
    <t>Proyecto Minero Agua Dulce Explotación Subterránea</t>
  </si>
  <si>
    <t>Compañía 
Minera 
Gatico S.A</t>
  </si>
  <si>
    <t>De  acuerdo  al  análisis  del instrumento PRDU y PRIBCA, se  establece  que  existe compatibilidad  territorial entre  el  proyecto  y  la planificación  urbana  del  área de  emplazamiento,  teniendo que  cumplir  con  normativa respectiva.</t>
  </si>
  <si>
    <t>De  acuerdo  al  análisis  del instrumento  PRDU,  se establece  que  existe compatibilidad  territorial entre  el  proyecto  y  la planificación  urbana  del  área de  emplazamiento,  teniendo que cumplir con la normativa respectiva</t>
  </si>
  <si>
    <t>De  acuerdo  al  análisis  del instrumento PRDU y PRIBCA, no  se  emite pronunciamiento  debido  a que  el  proyecto  en  cuestión se encuentra normado por el Plan  Regulador  Comunal cuyo  pronunciamiento  le corresponde  al  Municipio respectivo</t>
  </si>
  <si>
    <t>Favorable:De  acuerdo  al  análisis  del instrumento PRDU y PRIBCA, se  establece  que  existe compatibilidad  territorial entre  el  proyecto  y  la planificación  urbana  del  área de emplazamiento</t>
  </si>
  <si>
    <t>De  acuerdo  al  análisis  del instrumento PRDU y PRIBCA, no  se  emite pronunciamiento  debido  a que  el  proyecto  en  cuestión se encuentra normado por el Plan  Regulador  Comunal cuyo  pronunciamiento  le corresponde  al  Municipio respectivo.</t>
  </si>
  <si>
    <t>I4</t>
  </si>
  <si>
    <t>Parque Solar Fotovoltaico Aguas Blancas I</t>
  </si>
  <si>
    <t>Kelar S.A.</t>
  </si>
  <si>
    <t>De  acuerdo  al  análisis  del instrumento  PRDU  y PRIBCA,  no  se  emite pronunciamientodebido  a  que  el  proyecto en  cuestión  se  encuentra normado  por  el  Plan Regulador Comunal  cuyo pronunciamiento  le corresponde  al  Municipio respectivo</t>
  </si>
  <si>
    <t>Minera Las 
Cenizas S.A</t>
  </si>
  <si>
    <t>De  acuerdo  al  análisis  del instrumento  PRDU,  se  establece que  existe  compatibilidad territorial  entre el proyecto y la planificación  urbana  del  área  de emplazamiento.</t>
  </si>
  <si>
    <t>Proyecto Óxidos Encuentro</t>
  </si>
  <si>
    <t>Compañía 
Contractual Minera Encuentro</t>
  </si>
  <si>
    <t>De  acuerdo  al  análisis  del instrumento  PRDU,  se  establece que  existe  compatibilidad territorial  entre el proyecto y la planificación  urbana  del  área  de emplazamiento</t>
  </si>
  <si>
    <t>Enel Green Power Chile Limitada</t>
  </si>
  <si>
    <t>Ilustre Municipalidad de San Pedro de Atacama</t>
  </si>
  <si>
    <t>ENAEX S.A.</t>
  </si>
  <si>
    <t>Minera Centinela</t>
  </si>
  <si>
    <t>ENGIE Energía Chile S.A.</t>
  </si>
  <si>
    <t>Cerro Dominador CSP S.A.</t>
  </si>
  <si>
    <t>Corporación Nacional del Cobre de Chile, División Ministro Hales</t>
  </si>
  <si>
    <t>N°1401/2013</t>
  </si>
  <si>
    <t>N°1504/2013</t>
  </si>
  <si>
    <t>Ver</t>
  </si>
  <si>
    <t>N°1491/2013</t>
  </si>
  <si>
    <t>Parque Eólico Tchamma</t>
  </si>
  <si>
    <t>Proyecto La Cruz Solar</t>
  </si>
  <si>
    <t>Remodelación Parque El Loa</t>
  </si>
  <si>
    <t>Parque Eólico Sierra Gorda Este</t>
  </si>
  <si>
    <t>Proyecto Ampliación Subestación Uribe</t>
  </si>
  <si>
    <t>Proyecto Explotación Subterránea Pampa Augusta Victoria</t>
  </si>
  <si>
    <t>Proyecto Solar Toro</t>
  </si>
  <si>
    <t>Proyecto Parque Fotovoltaico Grace S.A.</t>
  </si>
  <si>
    <t>Explotación Mina Carolina-Florida</t>
  </si>
  <si>
    <t>Proyecto Parque Solar Aguas Blancas 2</t>
  </si>
  <si>
    <t>Proyecto Parque Solar Las Luces</t>
  </si>
  <si>
    <t>Actualización Infraestructura Energética Mejillones</t>
  </si>
  <si>
    <t>Subestación Seccionadora Miraje</t>
  </si>
  <si>
    <t>Instalacion Kal Tire Antofagasta</t>
  </si>
  <si>
    <t>Prospección Minera Arbiodo</t>
  </si>
  <si>
    <t>Parque Eólico Cerro Tigre</t>
  </si>
  <si>
    <t>Modificación Proyecto Central Kelar</t>
  </si>
  <si>
    <t>Transporte Residuos Peligrosos</t>
  </si>
  <si>
    <t>Reforzamiento Mejillones</t>
  </si>
  <si>
    <t>Planta Fotovoltaica San Pedro V</t>
  </si>
  <si>
    <t>Planta Solar Fotovoltaica San Pedro VI</t>
  </si>
  <si>
    <t>Aumento de la Capacidad de Manejo de las Aguas Servidas de Antofagasta</t>
  </si>
  <si>
    <t>Integración Minera Centinela</t>
  </si>
  <si>
    <t>Modificación Proyecto PV Coya</t>
  </si>
  <si>
    <t>Modificación Transporte Interregional de Óxido de Calcio</t>
  </si>
  <si>
    <t>Mantos Copper S.A</t>
  </si>
  <si>
    <t>Orica Chile Distribution S.A</t>
  </si>
  <si>
    <t>AR Tchamma SpA</t>
  </si>
  <si>
    <t>Fotovoltaica Norte Grande 1 SPA</t>
  </si>
  <si>
    <t xml:space="preserve">Empresa Eléctrica de Antofagasta S.A ELECDA </t>
  </si>
  <si>
    <t>Minera Meridian Ltda.</t>
  </si>
  <si>
    <t>Codelco Chile, División Chuquicamata</t>
  </si>
  <si>
    <t>Pampa Solar Sur Cinco SpA</t>
  </si>
  <si>
    <t>Minera Michilla SpA</t>
  </si>
  <si>
    <t>Enel Generación Chile S.A</t>
  </si>
  <si>
    <t>GRACE S:A</t>
  </si>
  <si>
    <t>Minera Ricardo Resources Inc. S.A.</t>
  </si>
  <si>
    <t>Sociedad Legal Minera Rojas y Blanco Uno de Mejillones</t>
  </si>
  <si>
    <t>Ecometales Limited Agencia en Chile</t>
  </si>
  <si>
    <t>Etrion Chile SpA</t>
  </si>
  <si>
    <t>Parque Solar Fotovoltaico Sol del Desierto SpA</t>
  </si>
  <si>
    <t>Kal Tire S.A.</t>
  </si>
  <si>
    <t>Sociedad de Procesamiento de Molibdeno Ltda.</t>
  </si>
  <si>
    <t>Ingenieros Asesores Ltda.</t>
  </si>
  <si>
    <t>AR Cerro Tigre SpA</t>
  </si>
  <si>
    <t>Transmisora Eléctrica del Norte S.A.</t>
  </si>
  <si>
    <t>Compañía Minera Gatico S.A.</t>
  </si>
  <si>
    <t>Transmisora Baquedano Sociedad Anonima</t>
  </si>
  <si>
    <t>Sociedad Pino y Labarca Ltda.</t>
  </si>
  <si>
    <t>Planta Solar San Pedro II S.A.</t>
  </si>
  <si>
    <t>Interchile S.A</t>
  </si>
  <si>
    <t>Orica Chile S.A.</t>
  </si>
  <si>
    <t>Transportes RATKO y Cia. Ltda.</t>
  </si>
  <si>
    <t>Guanaco Compañía Minera SPA</t>
  </si>
  <si>
    <t>Planta Solar San Pedro III S.A.</t>
  </si>
  <si>
    <t>Empresa Concesionaria de Servicios Sanitarios S.A</t>
  </si>
  <si>
    <t>Transporte Sibelco Ltda.</t>
  </si>
  <si>
    <t>N°1377/2013</t>
  </si>
  <si>
    <t>N°1409/2013</t>
  </si>
  <si>
    <t>N°1429/2013</t>
  </si>
  <si>
    <t>N°1432/2013</t>
  </si>
  <si>
    <t>N°1440/2013</t>
  </si>
  <si>
    <t>N°1443/2013</t>
  </si>
  <si>
    <t>N°1446/2013</t>
  </si>
  <si>
    <t>N°1449/2013</t>
  </si>
  <si>
    <t>N°1460/2013</t>
  </si>
  <si>
    <t>N°1465/2013</t>
  </si>
  <si>
    <t>N°1468/2013</t>
  </si>
  <si>
    <t>N°1412/2013</t>
  </si>
  <si>
    <t>N°1471/2013</t>
  </si>
  <si>
    <t>N°1474/2013</t>
  </si>
  <si>
    <t>N°1487/2013</t>
  </si>
  <si>
    <t>N°1507/2013</t>
  </si>
  <si>
    <t>N°1516/2013</t>
  </si>
  <si>
    <t>N°1520/2013</t>
  </si>
  <si>
    <t>N°1524/2013</t>
  </si>
  <si>
    <t>N°0069/2014</t>
  </si>
  <si>
    <t>N°0079/2014</t>
  </si>
  <si>
    <t>N°137/2014</t>
  </si>
  <si>
    <t>N°235/2014</t>
  </si>
  <si>
    <t>N°254/2014</t>
  </si>
  <si>
    <t>N°279/2014</t>
  </si>
  <si>
    <t>N°293/2014</t>
  </si>
  <si>
    <t>N°334/2014</t>
  </si>
  <si>
    <t>N°430/2014</t>
  </si>
  <si>
    <t>N°426/2014</t>
  </si>
  <si>
    <t>N°433/2014</t>
  </si>
  <si>
    <t>N°469/2014</t>
  </si>
  <si>
    <t>N°519/2014</t>
  </si>
  <si>
    <t>N°516/2014</t>
  </si>
  <si>
    <t>N°525/2014</t>
  </si>
  <si>
    <t>N°675/2014</t>
  </si>
  <si>
    <t>N°682/2014</t>
  </si>
  <si>
    <t>N°720/2014</t>
  </si>
  <si>
    <t>N°769/2014</t>
  </si>
  <si>
    <t>N°141632/2014</t>
  </si>
  <si>
    <t>N°829/2014</t>
  </si>
  <si>
    <t>N°707/2014</t>
  </si>
  <si>
    <t>N°833/2014</t>
  </si>
  <si>
    <t>N°141991/2014</t>
  </si>
  <si>
    <t>N°894/2014</t>
  </si>
  <si>
    <t>N°890/2014</t>
  </si>
  <si>
    <t>N°704/2014</t>
  </si>
  <si>
    <t>N°141904/2014</t>
  </si>
  <si>
    <t>N°141327/2014</t>
  </si>
  <si>
    <t>N°738/2014</t>
  </si>
  <si>
    <t>N°822/2014</t>
  </si>
  <si>
    <t>N°836/2014</t>
  </si>
  <si>
    <t>N°954/2014</t>
  </si>
  <si>
    <t>N°951/2014</t>
  </si>
  <si>
    <t>N°947/2014</t>
  </si>
  <si>
    <t>N°963/2014</t>
  </si>
  <si>
    <t>N°142234/2014</t>
  </si>
  <si>
    <t>N°202/2014</t>
  </si>
  <si>
    <t>N°218/2014</t>
  </si>
  <si>
    <t>N°1242/2014</t>
  </si>
  <si>
    <t>N°1239/2014</t>
  </si>
  <si>
    <t>N°1240/2014</t>
  </si>
  <si>
    <t>N°1696/2014</t>
  </si>
  <si>
    <t>N°1692/2014</t>
  </si>
  <si>
    <t>N°1927/2014</t>
  </si>
  <si>
    <t>N°1926/2014</t>
  </si>
  <si>
    <t>N°1659/2014</t>
  </si>
  <si>
    <t>N°1658/2014</t>
  </si>
  <si>
    <t>N°1765/2014</t>
  </si>
  <si>
    <t>N°2207/2014</t>
  </si>
  <si>
    <t>N°136/2015</t>
  </si>
  <si>
    <t>N°132/2015</t>
  </si>
  <si>
    <t>N°134/2015</t>
  </si>
  <si>
    <t>N°135/2015</t>
  </si>
  <si>
    <t>N°133/2014</t>
  </si>
  <si>
    <t>N°0634/2012</t>
  </si>
  <si>
    <t>N°854/2012</t>
  </si>
  <si>
    <t>N°0663/2012</t>
  </si>
  <si>
    <t>N°0855/2012</t>
  </si>
  <si>
    <t>N°0666/2012</t>
  </si>
  <si>
    <t>N°0856/2012</t>
  </si>
  <si>
    <t>N°0774/2012</t>
  </si>
  <si>
    <t>N°0888/2012</t>
  </si>
  <si>
    <t>N°0788/2012</t>
  </si>
  <si>
    <t>N°01024/2012</t>
  </si>
  <si>
    <t>N°0769/2012</t>
  </si>
  <si>
    <t>N°0887/2012</t>
  </si>
  <si>
    <t>N°0835/2012</t>
  </si>
  <si>
    <t>N°01025/2012</t>
  </si>
  <si>
    <t>N°0846/2012</t>
  </si>
  <si>
    <t>N°01026/2012</t>
  </si>
  <si>
    <t>N°1027/2012</t>
  </si>
  <si>
    <t>N°0877/2012</t>
  </si>
  <si>
    <t>N°01028/2012</t>
  </si>
  <si>
    <t>N°0924/2012</t>
  </si>
  <si>
    <t>N°01127/2012</t>
  </si>
  <si>
    <t>N°0930/2012</t>
  </si>
  <si>
    <t>N°01129/2012</t>
  </si>
  <si>
    <t>N°0952/2012</t>
  </si>
  <si>
    <t>N°1026/2012</t>
  </si>
  <si>
    <t>N°01359/2012</t>
  </si>
  <si>
    <t>N°1032/2012</t>
  </si>
  <si>
    <t>N°01362/2012</t>
  </si>
  <si>
    <t>N°1042/2012</t>
  </si>
  <si>
    <t>N°01363/2012</t>
  </si>
  <si>
    <t>06-09-02013</t>
  </si>
  <si>
    <t>N°1052/2012</t>
  </si>
  <si>
    <t>N°1074/2012</t>
  </si>
  <si>
    <t>N°01367/2012</t>
  </si>
  <si>
    <t>N°1095/2012</t>
  </si>
  <si>
    <t>N°01360/2012</t>
  </si>
  <si>
    <t>N°1138/2012</t>
  </si>
  <si>
    <t>N°01364/2012</t>
  </si>
  <si>
    <t>N°1008/2012</t>
  </si>
  <si>
    <t>N°01365/2012</t>
  </si>
  <si>
    <t>N°0982/2012</t>
  </si>
  <si>
    <t>N°01366/2012</t>
  </si>
  <si>
    <t>N°1163/2012</t>
  </si>
  <si>
    <t>N°01570/2012</t>
  </si>
  <si>
    <t>N°1198/2012</t>
  </si>
  <si>
    <t>N°01567/2012</t>
  </si>
  <si>
    <t>N°1196/2012</t>
  </si>
  <si>
    <t>N°01568/2012</t>
  </si>
  <si>
    <t>N°1212/2012</t>
  </si>
  <si>
    <t>N°01566/2012</t>
  </si>
  <si>
    <t>N°121134/2012</t>
  </si>
  <si>
    <t>N°1269/2012</t>
  </si>
  <si>
    <t>N°01565/2012</t>
  </si>
  <si>
    <t>N°1351/2012</t>
  </si>
  <si>
    <t>N°01851/2012</t>
  </si>
  <si>
    <t>N°1356/2012</t>
  </si>
  <si>
    <t>N°01852/2012</t>
  </si>
  <si>
    <t>N°121399/2012</t>
  </si>
  <si>
    <t>N°01850/2012</t>
  </si>
  <si>
    <t>N°121405/2012</t>
  </si>
  <si>
    <t>N°02102/2012</t>
  </si>
  <si>
    <t>N°1383/2012</t>
  </si>
  <si>
    <t>N°02103/2012</t>
  </si>
  <si>
    <t>N°1417/2012</t>
  </si>
  <si>
    <t>N°02104/2012</t>
  </si>
  <si>
    <t>N°1421/2012</t>
  </si>
  <si>
    <t>N°02105/2012</t>
  </si>
  <si>
    <t>N°1447/2012</t>
  </si>
  <si>
    <t>N°02106/2012</t>
  </si>
  <si>
    <t>N°1477/2012</t>
  </si>
  <si>
    <t>N°02108/2012</t>
  </si>
  <si>
    <t>N°1480/2012</t>
  </si>
  <si>
    <t>N°1506/2012</t>
  </si>
  <si>
    <t>N°02107/2012</t>
  </si>
  <si>
    <t>N°02109/2012</t>
  </si>
  <si>
    <t>N°121648/2012</t>
  </si>
  <si>
    <t>N°1591/2012</t>
  </si>
  <si>
    <t>N°02258/2012</t>
  </si>
  <si>
    <t>N°121727/2012</t>
  </si>
  <si>
    <t>N°02255/2012</t>
  </si>
  <si>
    <t>N°1677/2012</t>
  </si>
  <si>
    <t>N°02257/2012</t>
  </si>
  <si>
    <t>N°1371/2012</t>
  </si>
  <si>
    <t>N°02256/2012</t>
  </si>
  <si>
    <t>N°1706/2012</t>
  </si>
  <si>
    <t>N°1703/2012</t>
  </si>
  <si>
    <t>N°1751/2012</t>
  </si>
  <si>
    <t>N°02413/2012</t>
  </si>
  <si>
    <t>N°1700/2012</t>
  </si>
  <si>
    <t>N°02409/2012</t>
  </si>
  <si>
    <t>N°1810/2012</t>
  </si>
  <si>
    <t>N°1814/2012</t>
  </si>
  <si>
    <t>N°02411/2012</t>
  </si>
  <si>
    <t>N°1819/2012</t>
  </si>
  <si>
    <t>N°02673/2012</t>
  </si>
  <si>
    <t>N°1843/2012</t>
  </si>
  <si>
    <t>N°02675/2012</t>
  </si>
  <si>
    <t>N°1927/2012</t>
  </si>
  <si>
    <t>N°02687/2012</t>
  </si>
  <si>
    <t>N°1949/2012</t>
  </si>
  <si>
    <t>N°02676/2012</t>
  </si>
  <si>
    <t>N°1952/2012</t>
  </si>
  <si>
    <t>N°02672/2012</t>
  </si>
  <si>
    <t>N°1859/2012</t>
  </si>
  <si>
    <t>N°02674/2012</t>
  </si>
  <si>
    <t>Energía</t>
  </si>
  <si>
    <t>N°1956/2012</t>
  </si>
  <si>
    <t>N°047/2013</t>
  </si>
  <si>
    <t>N°2026/2012</t>
  </si>
  <si>
    <t>N°08/2013</t>
  </si>
  <si>
    <t>N°2067/2012</t>
  </si>
  <si>
    <t>N°09/2013</t>
  </si>
  <si>
    <t>N°2084/2012</t>
  </si>
  <si>
    <t>N°112232/2011</t>
  </si>
  <si>
    <t>N°044/2012</t>
  </si>
  <si>
    <t>De acuerdo al análisis del instrumento PRDU, se establece que existe compatibilidad territorial entre el Proyecto y la planificación urbana del área de emplazamiento, solo en lo que respecta a la parte del proyecto que se ejecutará en la Región de Antofagasta, sin perjuicio del análisis territorial que se realice en la Región de Tarapacá.</t>
  </si>
  <si>
    <t>Desfavorable</t>
  </si>
  <si>
    <t>Pica-Calama</t>
  </si>
  <si>
    <t>N°1507/2011</t>
  </si>
  <si>
    <t>Antofagasta Terminal Internacional S.A.,</t>
  </si>
  <si>
    <t>Aprobado</t>
  </si>
  <si>
    <t>Infraestructura Portuaria</t>
  </si>
  <si>
    <t>N°017/2012</t>
  </si>
  <si>
    <t>Neociclo Ltda</t>
  </si>
  <si>
    <t>Saneamiento Ambiental</t>
  </si>
  <si>
    <t>N°0275/2012</t>
  </si>
  <si>
    <t>Otros</t>
  </si>
  <si>
    <t>Parque Fotovoltaico Los Andes</t>
  </si>
  <si>
    <t>N°0285/2012</t>
  </si>
  <si>
    <t>N°0290/2012</t>
  </si>
  <si>
    <t>N°0277/2012</t>
  </si>
  <si>
    <t>La Serena-Antofagasta-Salamanca-Los Vilos-Canela-Ovalle-Coquimbo-Chañaral-Illapel-Diego de Almagro-Taltal-María Elena-Calama-Sierra Gorda-Copiapó-Vallenar-La Higuera</t>
  </si>
  <si>
    <t xml:space="preserve"> Roberto Aburto Zazzali</t>
  </si>
  <si>
    <t>N°120429/2012</t>
  </si>
  <si>
    <t>Central Illapa</t>
  </si>
  <si>
    <t>N°0501/2012</t>
  </si>
  <si>
    <t>Incompatible</t>
  </si>
  <si>
    <t xml:space="preserve">No existe compatibilidad territorial entre el proyecto y la planificación urbana del área de emplazamiento, debido a que el proyecto se localiza en una zona de extensión industrial condicionada (ZEIC), la cual, según el artículo 4.1.4 de l Ordenanza del PRIBCA solo permite industrias no molestas, circunstancia que no ha acreditado el titular. </t>
  </si>
  <si>
    <t>N°0863/2012</t>
  </si>
  <si>
    <t>Proyecto Modificación Acueducto</t>
  </si>
  <si>
    <t>N°02091/2012</t>
  </si>
  <si>
    <t xml:space="preserve">N°2: Desarrollo Económico Territorial </t>
  </si>
  <si>
    <t>De acuerdo al análisis de instrumento PRDU, se establece que existe compatibilidad territorial entre el proyecto y la planificación urbana del área de emplazamiento, teniendo que cumplir con normativa respectiva.</t>
  </si>
  <si>
    <t>N°0209/2013</t>
  </si>
  <si>
    <t>Desistido</t>
  </si>
  <si>
    <t>Minería</t>
  </si>
  <si>
    <t>Transportes Hurcam Spa.</t>
  </si>
  <si>
    <t>Antofagasta-Tierra Amarilla-Chañaral-Diego de Almagro-Taltal-Calama-Mejillones-Sierra Gorda-Copiapó</t>
  </si>
  <si>
    <t>N°122176/2012</t>
  </si>
  <si>
    <t>De acuerdo al análisis del instrumento PRDU y PRIBCA, se establece que existe compatibilidad territorial entre el proyecto y la vialidad definida en la planificación urbana del área de emplazamiento en la región de Antofagasta</t>
  </si>
  <si>
    <t>N°011/2013</t>
  </si>
  <si>
    <t>Planta Termosolar María Elena</t>
  </si>
  <si>
    <t>Modificación de Transporte Terrestre de Ácido Sulfúrico por Carreteras de la II Región</t>
  </si>
  <si>
    <t>Proyecto Fotovoltaico Valle del Sol</t>
  </si>
  <si>
    <t>Proyecto Fotovoltaico Lalackama</t>
  </si>
  <si>
    <t>Proyecto Fotovoltaico Sol de Lila</t>
  </si>
  <si>
    <t>Enel Latin América (Chile) Ltda.</t>
  </si>
  <si>
    <t>Antofagasta-Tocopilla-María Elena-Calama-Mejillones-Sierra Gorda</t>
  </si>
  <si>
    <t>N°2086/2012</t>
  </si>
  <si>
    <t>N°207/2013</t>
  </si>
  <si>
    <t>N°160828/2012</t>
  </si>
  <si>
    <t>N°205/2013</t>
  </si>
  <si>
    <t>N°0010/2013</t>
  </si>
  <si>
    <t>N°206/2013</t>
  </si>
  <si>
    <t>N°007/2013</t>
  </si>
  <si>
    <t>N°208/2013</t>
  </si>
  <si>
    <t>N°004/2013</t>
  </si>
  <si>
    <t>N°210/2013</t>
  </si>
  <si>
    <t>2012/100</t>
  </si>
  <si>
    <t>2012/101</t>
  </si>
  <si>
    <t>N°735/2012</t>
  </si>
  <si>
    <t>Proyecto Fotovoltaico Inti</t>
  </si>
  <si>
    <t>Inti Pacific 1 SpA</t>
  </si>
  <si>
    <t>N°0024/2013</t>
  </si>
  <si>
    <t>ver</t>
  </si>
  <si>
    <t>Sobre la compatibilidad territorial, de acuerdo al análisis del instrumento PRDU, se establece que existe compatibilidad entre el proyecto y la planificación urbana del área de emplazamiento , teniendo que cumplir con normativa respectiva</t>
  </si>
  <si>
    <t>N°211/2013</t>
  </si>
  <si>
    <t>Declaración de Impacto Ambiental "Extracción Adicional de Áridos Empréstito E-63"</t>
  </si>
  <si>
    <t>Planta Fotovoltaica Calama Sur</t>
  </si>
  <si>
    <t>Línea de Alta Tensión 1x220 kV Nueva SE Crucero FV– SE Encuentro</t>
  </si>
  <si>
    <t>Proyecto Fotovoltaico Pacific</t>
  </si>
  <si>
    <t>Construcción Hotel Royal Decameron Atacama</t>
  </si>
  <si>
    <t>Instalación de Horno de Tratamiento Térmico en Planta Mejillones</t>
  </si>
  <si>
    <t>Proyecto "Ampliación Planta Polytex Sector La Negra"</t>
  </si>
  <si>
    <t>Ampliación Del Transporte Inter-Regional Terrestre De Sustancias Peligrosas</t>
  </si>
  <si>
    <t>Central Eléctrica Luz Minera</t>
  </si>
  <si>
    <t>Alternativas de Transporte de Cátodos de Cobre, Proyecto Franke</t>
  </si>
  <si>
    <t>Ampliación Planta de Extracción y Procesamiento de Áridos en Pozo Lastrero</t>
  </si>
  <si>
    <t>Transporte de Aceite Usado</t>
  </si>
  <si>
    <t>modificación Proyecto Parque Eólico Taltal</t>
  </si>
  <si>
    <t>Actualización del Actual Sistema de Conducción de Agua Desalinizada de Minera Escondida</t>
  </si>
  <si>
    <t>Optimización Parque Eólico Quillagua</t>
  </si>
  <si>
    <t>Alfa Solar</t>
  </si>
  <si>
    <t>Proyecto Fotovoltaico Pampa Solar Norte</t>
  </si>
  <si>
    <t>Transporte de residuos no peligrosos, peligrosos y especiales entre la XV y la X región</t>
  </si>
  <si>
    <t>Proyecto Fotovoltaico Pampa Solar Sur</t>
  </si>
  <si>
    <t>Proyecto Mina Barreal Seco</t>
  </si>
  <si>
    <t>RT Sulfuros</t>
  </si>
  <si>
    <t>Actualización y Modificación Proyecto Las Luces</t>
  </si>
  <si>
    <t>Ampliación y Modernización Planta Prillex América</t>
  </si>
  <si>
    <t>Cuarta Actualización del Proyecto Esperanza - Optimización del Proceso</t>
  </si>
  <si>
    <t>Proyecto Fotovoltaico Flor del Desierto</t>
  </si>
  <si>
    <t>Modificación DIA Planta de Cal</t>
  </si>
  <si>
    <t>Modificación del proyecto Planta Fotovoltaica San Pedro de Atacama III</t>
  </si>
  <si>
    <t>Terminal de Graneles Sólidos Interacid, Mejillones</t>
  </si>
  <si>
    <t>Actualización y Ampliación Planta Desaladora La Chimba</t>
  </si>
  <si>
    <t>Ampliación del sistema de disposición final de aguas servidas de Antofagasta</t>
  </si>
  <si>
    <t>Parque Fotovoltaico Capricornio</t>
  </si>
  <si>
    <t>Línea 2x110 kV Tocopilla – Tamaya, Circuitos N°2 y N°3</t>
  </si>
  <si>
    <t>Modificación del proyecto Planta Fotovoltaica San Pedro de Atacama I</t>
  </si>
  <si>
    <t>Proyecto Solar Conejo</t>
  </si>
  <si>
    <t>Explotación de Áridos en Minera Escondida</t>
  </si>
  <si>
    <t>Habilitación Depósito Barriles y Cierre Depósito Punta Paraguas de la Central Termoeléctrica Tocopilla</t>
  </si>
  <si>
    <t>Proyecto “Línea de Alta Tensión 1x220 kV,Nueva Subestación FV Elevadora Pampa Solar Norte– Tap Off Pampa Solar Norte”</t>
  </si>
  <si>
    <t>Modificación del proyecto Planta Fotovoltaica San Pedro de Atacama II</t>
  </si>
  <si>
    <t>Modificación del proyecto Planta Fotovoltaica Calama Sur</t>
  </si>
  <si>
    <t>Transporte de sustancias Peligrosas (TNT) Regiones I, II, III, IV</t>
  </si>
  <si>
    <t>Linea Transmisión Electrica Minera Antucoya</t>
  </si>
  <si>
    <t>Proyecto Fotovoltaico Uribe Solar</t>
  </si>
  <si>
    <t>Construcción y Operación de tres estanques adicionales para el almacenamiento de Ácido Sulfúrico en Terminal Mejillones</t>
  </si>
  <si>
    <t>Proyecto "Ampliación Línea de Alta Tensión 1x220 kV, Nueva Subestación Laberinto FV - Subestación Laberinto"</t>
  </si>
  <si>
    <t>Extracción y Separación de Áridos en los faldeos de los cerros de Limón Verde, al sur del Aeropuerto de Calama</t>
  </si>
  <si>
    <t>Desarrollo de Circuito de contemplación de Fauna Nativa en Salar de Pujsa</t>
  </si>
  <si>
    <t>Planta de Sulfato de Cobre Pentahidratado</t>
  </si>
  <si>
    <t>Actualización de Emisiones Atmosféricas</t>
  </si>
  <si>
    <t>Normalizacion y Ampliacion Relleno Sanitario San Pedro de Atacama</t>
  </si>
  <si>
    <t>Planta de cal hidratada asociada a cumplimiento norma emisión para SO2</t>
  </si>
  <si>
    <t>Central Termoeléctrica Ttanti</t>
  </si>
  <si>
    <t>Subestación Eléctrica Rica Aventura</t>
  </si>
  <si>
    <t>Proyecto Fotovoltaico Azabache</t>
  </si>
  <si>
    <t>Secador Planta Potasa Rockwood Litio Limitada</t>
  </si>
  <si>
    <t>Modificacion proyecto transporte terrestre de acido sulfurico en la segunda region</t>
  </si>
  <si>
    <t>Skanska Chile S.A.</t>
  </si>
  <si>
    <t>Planta Solar Calama Sur S.A.</t>
  </si>
  <si>
    <t>Enel Green Power del Sur Spa</t>
  </si>
  <si>
    <t>Recauchajes Renova Chile Limitada</t>
  </si>
  <si>
    <t>Inti Pacific 2 SpA</t>
  </si>
  <si>
    <t>Hoteles Decameron Colombia S.A.</t>
  </si>
  <si>
    <t>Moly Cop Chile S.A.</t>
  </si>
  <si>
    <t>Polytex S.A.</t>
  </si>
  <si>
    <t>Central eléctrica Luz Minera Spa</t>
  </si>
  <si>
    <t>Sociedad Contractual Minera Franke</t>
  </si>
  <si>
    <t>Áridos  Arenex Limitada</t>
  </si>
  <si>
    <t>Algorta Norte S.A.</t>
  </si>
  <si>
    <t>Parque Eólico Tal Tal S.A</t>
  </si>
  <si>
    <t>Parque Eólico Quillagua SpA</t>
  </si>
  <si>
    <t>Pleiades S.A.</t>
  </si>
  <si>
    <t>Helio Atacama Nueve Spa</t>
  </si>
  <si>
    <t>Helio Atacama Diez Spa</t>
  </si>
  <si>
    <t>CODELCO Chile, División Radomiro Tomic</t>
  </si>
  <si>
    <t>Planta Solar San Pedro III SpA</t>
  </si>
  <si>
    <t>Empresa Aseo industriales y limpieza de fosas Pablo Leiva E.I.R.L.</t>
  </si>
  <si>
    <t>Interacid Trading (Chile) S.A.</t>
  </si>
  <si>
    <t>Aguas de Antofagasta S.A.</t>
  </si>
  <si>
    <t>Empresa Concesionaria de Servicios Sanitarios S.A.</t>
  </si>
  <si>
    <t>GPG Solar Chile 2017 SpA</t>
  </si>
  <si>
    <t>Sociedad Conejo Solar SpA</t>
  </si>
  <si>
    <t>Pampa Solar Norte Cuatro SpA</t>
  </si>
  <si>
    <t>Planta Solar San Pedro II SpA</t>
  </si>
  <si>
    <t>Fotovoltaica Norte Grande 5 SpA</t>
  </si>
  <si>
    <t>Terminal Mejillones Limitada</t>
  </si>
  <si>
    <t>Procesadora de Residuos Industriales Ltda. Recimat Ltda.</t>
  </si>
  <si>
    <t>Paola Andrea Galvez Arriagada</t>
  </si>
  <si>
    <t>Comunidad Atacameña de Toconao</t>
  </si>
  <si>
    <t>Minera Delfin S.A.</t>
  </si>
  <si>
    <t>Gasatacama Chile S.A.</t>
  </si>
  <si>
    <t>Minera Antucoya</t>
  </si>
  <si>
    <t>N°0064/2013</t>
  </si>
  <si>
    <t>N°0076/2013</t>
  </si>
  <si>
    <t>N°0180/2013</t>
  </si>
  <si>
    <t>N°0183/2013</t>
  </si>
  <si>
    <t>N°0188/2013</t>
  </si>
  <si>
    <t>N°0286/2013</t>
  </si>
  <si>
    <t>N°0332/2013</t>
  </si>
  <si>
    <t>N°0334/2013</t>
  </si>
  <si>
    <t>N°130407/2013</t>
  </si>
  <si>
    <t>N°0316/2013</t>
  </si>
  <si>
    <t>N°0459/2013</t>
  </si>
  <si>
    <t>N°0488/2013</t>
  </si>
  <si>
    <t>N°0494/2013</t>
  </si>
  <si>
    <t>N°130610/2013</t>
  </si>
  <si>
    <t>N°0508/2013</t>
  </si>
  <si>
    <t>N°0529/2013</t>
  </si>
  <si>
    <t>N°0554/2013</t>
  </si>
  <si>
    <t>N°0558/2013</t>
  </si>
  <si>
    <t>N°0616/2013</t>
  </si>
  <si>
    <t>N°0620/2013</t>
  </si>
  <si>
    <t>N°646/2013</t>
  </si>
  <si>
    <t>N°665/2013</t>
  </si>
  <si>
    <t>N°681/2013</t>
  </si>
  <si>
    <t>N°685/2013</t>
  </si>
  <si>
    <t>N°0300/2013</t>
  </si>
  <si>
    <t>N°0570/2013</t>
  </si>
  <si>
    <t>N°740/2013</t>
  </si>
  <si>
    <t>N°808/2013</t>
  </si>
  <si>
    <t>N°815/2013</t>
  </si>
  <si>
    <t>N°916/2013</t>
  </si>
  <si>
    <t>N°920/2013</t>
  </si>
  <si>
    <t>N°906/2013</t>
  </si>
  <si>
    <t>N°932/2013</t>
  </si>
  <si>
    <t>N°940/2013</t>
  </si>
  <si>
    <t>N°956/2013</t>
  </si>
  <si>
    <t>N°976/2013</t>
  </si>
  <si>
    <t>N°1028/2013</t>
  </si>
  <si>
    <t>N°1032/2013</t>
  </si>
  <si>
    <t>N°1040/2013</t>
  </si>
  <si>
    <t>N°993/2013</t>
  </si>
  <si>
    <t>N°1068/2013</t>
  </si>
  <si>
    <t>N°1082/2013</t>
  </si>
  <si>
    <t>N°1109/2013</t>
  </si>
  <si>
    <t>N°1291/2013</t>
  </si>
  <si>
    <t>N°1363/2013</t>
  </si>
  <si>
    <t>N°1368/2013</t>
  </si>
  <si>
    <t>N°1374/2013</t>
  </si>
  <si>
    <t>N°0165/2013</t>
  </si>
  <si>
    <t>N°0277/2013</t>
  </si>
  <si>
    <t>N°0323/2013</t>
  </si>
  <si>
    <t>N°1371/2013</t>
  </si>
  <si>
    <t>N°1136/2013</t>
  </si>
  <si>
    <t>N°1215/2013</t>
  </si>
  <si>
    <t>N°1314/2013</t>
  </si>
  <si>
    <t>N°1330/2013</t>
  </si>
  <si>
    <t>N°1481/2013</t>
  </si>
  <si>
    <t>13-01-22014</t>
  </si>
  <si>
    <t>N°1512/2013</t>
  </si>
  <si>
    <t>N°843/2013</t>
  </si>
  <si>
    <t>N°857/2013</t>
  </si>
  <si>
    <t>N°00452/2013</t>
  </si>
  <si>
    <t>N°0453/2013</t>
  </si>
  <si>
    <t>N°0449/2013</t>
  </si>
  <si>
    <t>N°0454/2013</t>
  </si>
  <si>
    <t>N°0450/2013</t>
  </si>
  <si>
    <t>N°0451/2013</t>
  </si>
  <si>
    <t>N°591/2013</t>
  </si>
  <si>
    <t>N°594/2013</t>
  </si>
  <si>
    <t>N°592/2013</t>
  </si>
  <si>
    <t>N°0816/2013</t>
  </si>
  <si>
    <t>N°819/2013</t>
  </si>
  <si>
    <t>N°817/2013</t>
  </si>
  <si>
    <t>N°818/2013</t>
  </si>
  <si>
    <t>N°961/2013</t>
  </si>
  <si>
    <t>N°957/2013</t>
  </si>
  <si>
    <t>N°1108/2013</t>
  </si>
  <si>
    <t>N°1106/2013</t>
  </si>
  <si>
    <t>N°1105/2013</t>
  </si>
  <si>
    <t>N°1192/2013</t>
  </si>
  <si>
    <t>N°1193/2013</t>
  </si>
  <si>
    <t>N°1194/2013</t>
  </si>
  <si>
    <t>N°1195/2013</t>
  </si>
  <si>
    <t>N°0470/2013</t>
  </si>
  <si>
    <t>N°1497/2013</t>
  </si>
  <si>
    <t>N°1492/2013</t>
  </si>
  <si>
    <t>N°1493/2013</t>
  </si>
  <si>
    <t>N°1686/2013</t>
  </si>
  <si>
    <t>N°1687/2013</t>
  </si>
  <si>
    <t>N°1766/2013</t>
  </si>
  <si>
    <t>N°1765/2013</t>
  </si>
  <si>
    <t>N°1764/2013</t>
  </si>
  <si>
    <t>N°1767/2013</t>
  </si>
  <si>
    <t>N°1768/2013</t>
  </si>
  <si>
    <t>N°1955/2013</t>
  </si>
  <si>
    <t>N°1952/2013</t>
  </si>
  <si>
    <t>N°1962/2013</t>
  </si>
  <si>
    <t>N°2051/2013</t>
  </si>
  <si>
    <t>N°2049/2013</t>
  </si>
  <si>
    <t>N°2050/2013</t>
  </si>
  <si>
    <t>N°2053/2013</t>
  </si>
  <si>
    <t>N°2491/2013</t>
  </si>
  <si>
    <t>N°2490/2013</t>
  </si>
  <si>
    <t>N°2489/2013</t>
  </si>
  <si>
    <t>N°2492/2013</t>
  </si>
  <si>
    <t>N°0357/2013</t>
  </si>
  <si>
    <t>N°0355/2013</t>
  </si>
  <si>
    <t>N°1286/2013</t>
  </si>
  <si>
    <t>N°1273/2013</t>
  </si>
  <si>
    <t>g2</t>
  </si>
  <si>
    <t>Antofagasta-Mejillones-Taltal</t>
  </si>
  <si>
    <t>Antofagasta-Mejillones-Sierra Gorda</t>
  </si>
  <si>
    <t>Antofagasta-Calama-María Elena-Mejillones-Sierra Gorda-Tocopilla</t>
  </si>
  <si>
    <t>o7</t>
  </si>
  <si>
    <t>f1</t>
  </si>
  <si>
    <t>o3</t>
  </si>
  <si>
    <t>o4</t>
  </si>
  <si>
    <t>g4</t>
  </si>
  <si>
    <t>Antofagasta-Calama-Mejillones-Sierra Gorda-Taltal-Tocopilla</t>
  </si>
  <si>
    <t>No calificado</t>
  </si>
  <si>
    <t>Equipamiento</t>
  </si>
  <si>
    <t>Instalaciones fabriles varias</t>
  </si>
  <si>
    <t>Rechazado</t>
  </si>
  <si>
    <t>Inmobiliarios</t>
  </si>
  <si>
    <t>En Calificación</t>
  </si>
  <si>
    <t>vER</t>
  </si>
  <si>
    <t>h1</t>
  </si>
  <si>
    <t>Transporte Interregional de Cal</t>
  </si>
  <si>
    <t>TRANSPORTES VERASAY SPA.</t>
  </si>
  <si>
    <t>Sobre la compatibilidad territorial, de acuerdo al análisis del instrumento PRDU, se establece que existe compatibilidad entre el proyecto y la planificación urbana del área de emplazamiento.</t>
  </si>
  <si>
    <t xml:space="preserve">N°2: Desarrollo Económico Territorial N°4: Integración e Internacionalización </t>
  </si>
  <si>
    <t xml:space="preserve">Favorable </t>
  </si>
  <si>
    <t>Lineamiento N°2: Desarrollo Económico Territorial,Lineamiento N°3: Región Sustentable.</t>
  </si>
  <si>
    <t xml:space="preserve">No se emite prununciamiento </t>
  </si>
  <si>
    <t>N°2: Desarrollo Económico Territorial N°3: Región Sustentable N°5:Integración Social y Calidad de vida y N°6 Identidad Regional</t>
  </si>
  <si>
    <t>N°3: Región Sustentable</t>
  </si>
  <si>
    <t>Sobre la Compatibilidad territorial, en relación a las obras, no se emite pronunciamiento debido a que las obras en cuestión se encuentran normadas por el Plan Regulador Comunal, cuyo pronuciamiento le corresponde al municipio respectivo.</t>
  </si>
  <si>
    <t>N°2: Desarrollo Sustentable N°6: Identidad Regional</t>
  </si>
  <si>
    <t xml:space="preserve">N°2: Desarrollo Económico Territorial N°5:Integración Social y Calidad de vida </t>
  </si>
  <si>
    <t>Observado</t>
  </si>
  <si>
    <t>No aplica</t>
  </si>
  <si>
    <t>Sobre la compatibilidad territorial, de acuerdo al análisis del instrumento PRDU y PRIBCA, en relación a la Central Eléctrica no se emite pronunciamiento debido a que el proyecto en cuestión se encuentra normado por el Plan Regulador Comunal cuyo pronunciamiento le corresponde al Municipio Respectivo. El trazado de la Línea Alta Tensión, LAT, se establece que existe compatibilidad territorial entre el trazado de LAT y la planificación urbana</t>
  </si>
  <si>
    <t xml:space="preserve">N°2: Desarrollo Económico Territorial N°3: Región Sustentable  N°4: Integración e Internacionalización </t>
  </si>
  <si>
    <t>Sobre la compatabilidad territorial, de acuerdo al análisis del instrumento PRDU Y PRIBCA, no se emite pronunciamiento debido a que el proyecto en cuestión se encuentra normado por el Plan Regulado Comunal cuyo pronunciamiento le corresponde al Municipio respectivo.</t>
  </si>
  <si>
    <t>Constructora Vecchiola S.A</t>
  </si>
  <si>
    <t>N°2: Desarrollo Económico territorial N°3: Región Sustentable</t>
  </si>
  <si>
    <t>Sobre la compatibilidad territorial, de acuerdo al análisis del instrumento PRDU Y PRIBCA, se establece que existe compatiblidad territorial entre el proyecto y la vialidad definida en la planificación urbana del área de emplazamiento de la Región de Antofagasta</t>
  </si>
  <si>
    <t>Antofagasta-Caldera-Tierra Amarilla-Alto del Carmen-Tocopilla-Chañaral-Diego de Almagro-Taltal-María Elena-Calama-Ollagüe-San Pedro de Atacama-Mejillones-Sierra Gorda-Copiapó-Vallenar-Freirina-Huasco</t>
  </si>
  <si>
    <t xml:space="preserve">Sobre compatibilidad territorial, de acuerdo al análisi del instrumeno PRDU, no es posible emitir pronunciamiento , en función de que la Ordenanza General de Urbanismo y Construcción no hace mención alguna de la actividad de extracción de áridos como un uso de suelo </t>
  </si>
  <si>
    <t xml:space="preserve">Sobre la compatibilidad territorial, de acuerdo al análisis del instrumento PRDU Y PRIBCA, se establece que existe compatiblidad territorial entre el proyecto y la vialidad definida en la planificación urbana del área de emplazamiento </t>
  </si>
  <si>
    <t>Sobre la compatibilidad territoria, de acuerdo al análisis del instrumento PRDU, se establece que existe compatibilidad territorial entre el proyecto y la planificación urbana del área de emplazamiento.</t>
  </si>
  <si>
    <t>Sobre la compatibilidad territorial, de acuerdo al análisis del instrumento PRDU y PRIBCA , no se emite pronunciamiento debido a que el proyecto en cuestión se encuentra normado por el Plan Regulador Comunal cuyo pronunciamiento le corresponde al municipio respectivo.</t>
  </si>
  <si>
    <t>Sobre la compatibilidad territorial, de acuerdo al análisis del instrumento PRDU, se establece que existe compatibilidad territorial entre el proyecto y la planificación urbana del área de emplazamiento.</t>
  </si>
  <si>
    <t>Sobre la compatibilidad territoria, de acuerdo al análisis del instrumento PRDU y PRIBCA, se establece que existe compatibilidad territorial entre el proyecto y la planificación urbana del área de emplazamiento, teniendo que cumplir con normativa respectiva.</t>
  </si>
  <si>
    <t xml:space="preserve"> N°3:"Región Sustentanble" N°5:"Integración social y calidad de vida"</t>
  </si>
  <si>
    <t>Lineamiento N°2: Desarrollo Económico Territorial,Lineamiento N°3: Región Sustentable</t>
  </si>
  <si>
    <t>En función de que la Ordenanza General de Urbanismo y Construcción no hace mención alguna de la actividad particular de extracción de áridos como un uso de suelo, no es posible emitir opinión respecto a si existe o no compatibilidad territorial entre el proyecto y la planificación urbana vigente en el área de emplazamiento referida al instrumento PRDU.</t>
  </si>
  <si>
    <t xml:space="preserve">N°2: Desarrollo Económico Territorial  N°4: Integración e Internacionalización </t>
  </si>
  <si>
    <t>Sobre la compatibilidad territoria, de acuerdo al análisis del instrumento PRDU, se establece que existe compatibilidad territorial entre el proyecto y la planificación urbana del área de emplazamiento, teniendo que cumplir con normativa respectiva.</t>
  </si>
  <si>
    <t>Sobre la compatibilidad territorial, de acuerdo al análisis del instrumento PRDU y PRIBCA, no se emite pronunciamiento debido a que el proyecto en cuestión se encuentram normado por el Plan Regulador Comunal cuyo pronunciamiento le corresponde al Municipio Respectivo</t>
  </si>
  <si>
    <t>N°2: Desarrollo Económico territorial, N°3: Region Sustentable</t>
  </si>
  <si>
    <t>N°2: Desarrollo Económico Territorial N°3: Región Sustentable</t>
  </si>
  <si>
    <t>N°0215/2013</t>
  </si>
  <si>
    <t>N°1514/2013</t>
  </si>
  <si>
    <t>N°0216/2013</t>
  </si>
  <si>
    <t>N°0217/2013</t>
  </si>
  <si>
    <t>N°0160/2014</t>
  </si>
  <si>
    <t>N°161/2014</t>
  </si>
  <si>
    <t>Kelar S.A</t>
  </si>
  <si>
    <t>N°201/1014</t>
  </si>
  <si>
    <t>N°163/2014</t>
  </si>
  <si>
    <t>Antofagasta-Mejillones</t>
  </si>
  <si>
    <t>N°164/2014</t>
  </si>
  <si>
    <t>La Serena-Antofagasta-Tierra Amarilla-Salamanca-Los Vilos-Canela-Ovalle-Coquimbo-Chañaral-Illapel-Diego de Almagro-Taltal-María Elena-Calama-Mejillones-Sierra Gorda-Copiapó-Vallenar-La Higuera</t>
  </si>
  <si>
    <t>N°131897/2013</t>
  </si>
  <si>
    <t>Sobre la compatibilidad territoria, de acuerdo al análisis del instrumento PRDU y PRIBCA, se establece que existe compatibilidad territorial entre el proyecto y la vialidad definida en la planificación urbana del área de emplazamiento en la región de Antofagasta</t>
  </si>
  <si>
    <t>N°165/2014</t>
  </si>
  <si>
    <t xml:space="preserve">Sobre la compatibilidad territorial, de acuerdo al análisis del instrumento PRDU y PRIBCA, el proyecto en cuestión se encuentra normado por el Plan Regulador Comunal, cuyo pronunciamiento le corresponde al Municipio respectivo. </t>
  </si>
  <si>
    <t>Roberto Aburto Zazzali Transportes Spa.</t>
  </si>
  <si>
    <t>N°166/2014</t>
  </si>
  <si>
    <t>Sobre la compatibilidad territoria, de acuerdo al análisis del instrumento PRDU, se establece que existe compatibilidad territorial entre el proyecto y la planificación urbana del área de emplazamiento, debido a que es una modificación de un proyecto ya aprobado.</t>
  </si>
  <si>
    <t>N°169/2013</t>
  </si>
  <si>
    <t>N°0170/2013</t>
  </si>
  <si>
    <t>María Elena-Calama</t>
  </si>
  <si>
    <t xml:space="preserve">N°2: Desarrollo Económica Territorial </t>
  </si>
  <si>
    <t xml:space="preserve">Sobre la compatibilidad territoria, de acuerdo al análisis del instrumento PRDU y PRIBCA, el proyecto en cuestión se encuentra normado por el Plan Regulador comunal, cuyo pronunciamiento le corresponde al Municipio Respectivo </t>
  </si>
  <si>
    <t>M°208/2013</t>
  </si>
  <si>
    <t>Minera Michilla S.A.</t>
  </si>
  <si>
    <t>N°219/2013</t>
  </si>
  <si>
    <t>N°1501/2012</t>
  </si>
  <si>
    <t>N°209/2013</t>
  </si>
  <si>
    <t>N°1437/2012</t>
  </si>
  <si>
    <t>N°220/2013</t>
  </si>
  <si>
    <t>Minera Meridian Limitada</t>
  </si>
  <si>
    <t>N°162/2013</t>
  </si>
  <si>
    <t>N°1475/2013</t>
  </si>
  <si>
    <t>N°0167/2014</t>
  </si>
  <si>
    <t>N°132002/2013</t>
  </si>
  <si>
    <t xml:space="preserve">Sobre la compatibilidad territoria, de acuerdo al análisis del instrumento PRDU y PRIBCA, el proyecto y la vialidad definida en la planificación urbana del área de emplazamiento en la Región de Antofagasta. </t>
  </si>
  <si>
    <t>N°213/2014</t>
  </si>
  <si>
    <t>Antofagasta-Caldera-Tierra Amarilla-Alto del Carmen-Tocopilla-Chañaral-Diego de Almagro-Taltal-María Elena-Calama-Mejillones-Sierra Gorda-Copiapó-Vallenar-Freirina-Huasco</t>
  </si>
  <si>
    <t>N°130828/2013</t>
  </si>
  <si>
    <t>N°1107/2014</t>
  </si>
  <si>
    <t>Enaex Servicios S.A.</t>
  </si>
  <si>
    <t>Iquique-La Serena-Antofagasta-Coquimbo-Tocopilla-Pozo Almonte-Chañaral-Diego de Almagro-Taltal-María Elena-Calama-Mejillones-Sierra Gorda-Copiapó-Vallenar-Freirina-Huasco-La Higuera-Alto Hospicio</t>
  </si>
  <si>
    <t>N°131500/2013</t>
  </si>
  <si>
    <t>N°2054/2014</t>
  </si>
  <si>
    <t>N°13099972013</t>
  </si>
  <si>
    <t>Antofagasta-Caldera-Tierra Amarilla-Pica-Pozo Almonte-Chañaral-Taltal-María Elena-Mejillones-Sierra Gorda-Copiapó</t>
  </si>
  <si>
    <t>N°1263/2014</t>
  </si>
  <si>
    <t>N°131938/2013</t>
  </si>
  <si>
    <t>La Serena-Antofagasta-Caldera-Tierra Amarilla-Salamanca-Los Vilos-Canela-Ovalle-Coquimbo-Alto del Carmen-Chañaral-Illapel-Diego de Almagro-Andacollo-Taltal-María Elena-Calama-Sierra Gorda-Copiapó-Vallenar-La Higuera</t>
  </si>
  <si>
    <t xml:space="preserve">N°2: Desarrollo SUstentable </t>
  </si>
  <si>
    <t>N°204/2014</t>
  </si>
  <si>
    <t>N°159/2014</t>
  </si>
  <si>
    <t>No Aplica</t>
  </si>
  <si>
    <t>N°960/2014</t>
  </si>
  <si>
    <t>N°957/2014</t>
  </si>
  <si>
    <t>N°150028/2015</t>
  </si>
  <si>
    <t>N°0042/2015</t>
  </si>
  <si>
    <t>N°969/2014</t>
  </si>
  <si>
    <t>N°0038/2015</t>
  </si>
  <si>
    <t>N°007/2015</t>
  </si>
  <si>
    <t>N°0036/2015</t>
  </si>
  <si>
    <t>N°150050/2015</t>
  </si>
  <si>
    <t>N°0016/2015</t>
  </si>
  <si>
    <t>N°0104/2015</t>
  </si>
  <si>
    <t>N°0122/2015</t>
  </si>
  <si>
    <t>N°0086/2015</t>
  </si>
  <si>
    <t>N°0134/2015</t>
  </si>
  <si>
    <t>N°192/2015</t>
  </si>
  <si>
    <t>N°008872015</t>
  </si>
  <si>
    <t>N°0152/2015</t>
  </si>
  <si>
    <t>N°0170/2015</t>
  </si>
  <si>
    <t>N°238/2015</t>
  </si>
  <si>
    <t>N°211/2015</t>
  </si>
  <si>
    <t>N°233/2015</t>
  </si>
  <si>
    <t>N°0251/2015</t>
  </si>
  <si>
    <t>N°230/2015</t>
  </si>
  <si>
    <t>N°235/2015</t>
  </si>
  <si>
    <t>N°0303/2015</t>
  </si>
  <si>
    <t>N°316/2015</t>
  </si>
  <si>
    <t>N°312/2015</t>
  </si>
  <si>
    <t>N°0300/2015</t>
  </si>
  <si>
    <t>N°347/2015</t>
  </si>
  <si>
    <t>N°337/2015</t>
  </si>
  <si>
    <t>N°430/2015</t>
  </si>
  <si>
    <t>N°463/2015</t>
  </si>
  <si>
    <t>N°454/2015</t>
  </si>
  <si>
    <t>N°472/2015</t>
  </si>
  <si>
    <t>N°460/2015</t>
  </si>
  <si>
    <t>N°457/2015</t>
  </si>
  <si>
    <t>N°465/2015</t>
  </si>
  <si>
    <t>N°0601/2015</t>
  </si>
  <si>
    <t>N°487/2015</t>
  </si>
  <si>
    <t>N°538/2015</t>
  </si>
  <si>
    <t>N°542/2015</t>
  </si>
  <si>
    <t>N°484/2015</t>
  </si>
  <si>
    <t>N°576/2015</t>
  </si>
  <si>
    <t>N°640/2015</t>
  </si>
  <si>
    <t>N°619/2015</t>
  </si>
  <si>
    <t>N°632/2015</t>
  </si>
  <si>
    <t>N°616/2015</t>
  </si>
  <si>
    <t>N°0624/2015</t>
  </si>
  <si>
    <t>N°687/2015</t>
  </si>
  <si>
    <t>N°693/2015</t>
  </si>
  <si>
    <t>N°690/2015</t>
  </si>
  <si>
    <t>N°696/2015</t>
  </si>
  <si>
    <t>N°747/2015</t>
  </si>
  <si>
    <t>N°731/2015</t>
  </si>
  <si>
    <t>N°780/2015</t>
  </si>
  <si>
    <t>N°758/2015</t>
  </si>
  <si>
    <t>N°150852/2015</t>
  </si>
  <si>
    <t>Planta Solar Atacama 2</t>
  </si>
  <si>
    <t>Subestación Electrica Atacama 1</t>
  </si>
  <si>
    <t>Ampliación de Rutas de Transporte de Ácido Sulfúrico entre la I, II y III Regiones</t>
  </si>
  <si>
    <t>Línea de Transmisión 1X110 kV, Planta Fotovoltaica Usya a Parque Eólico Valle de los Vientos</t>
  </si>
  <si>
    <t>Modificación Línea de Alta Tensión Parque Fotovoltaico Tocopilla</t>
  </si>
  <si>
    <t>Normalización Planta de Emulsiones Original Planta Prillex América, Enaex S.A</t>
  </si>
  <si>
    <t>Optimización Proyecto Óxidos Encuentro</t>
  </si>
  <si>
    <t>Transporte Terrestre de Ácido Sulfúrico entre la XV, I, II y III Regiones de Chile</t>
  </si>
  <si>
    <t>Almacenamiento y despacho de concentrado en DMH</t>
  </si>
  <si>
    <t>Estanque de Almacenamiento de Ácido Sulfúrico para Autonomía Operacional en Complejo Metalúrgico Altonorte</t>
  </si>
  <si>
    <t>Extracción de Áridos Coloso</t>
  </si>
  <si>
    <t>Modificaciones Proyecto Antucoya</t>
  </si>
  <si>
    <t>Transporte de Ácido Sulfúrico a Minera Antucoya</t>
  </si>
  <si>
    <t>Modificaciones Proyecto Suministro Complementario de Agua Desalinizada Optimizado de Minera Escondida</t>
  </si>
  <si>
    <t>Planta Desaladora Tocopilla</t>
  </si>
  <si>
    <t>Reposición Planta Tratamiento de Escorias</t>
  </si>
  <si>
    <t>Transporte de Ácido Sulfúrico hacia Minera Antucoya desde Puntos de  Despacho de la Región de Antofagasta</t>
  </si>
  <si>
    <t>Aumento en la Utilización de Ceniza Volante, Fly Ash, en Reemplazo de Puzolana</t>
  </si>
  <si>
    <t>Disposición de Residuos Domiciliarios y Asimilables, Sector Montecristo</t>
  </si>
  <si>
    <t>Extracción y Procesamiento de Áridos Sector Aguada de la Teca</t>
  </si>
  <si>
    <t>Planta de Tratamientos de Residuos Industriales Líquidos, RECITECH La Negra</t>
  </si>
  <si>
    <t>Proyecto Aumento Capacidad de Producción Mina El Way</t>
  </si>
  <si>
    <t>Proyecto Optimización Disposición de Relaves Mantos Blancos</t>
  </si>
  <si>
    <t>Suministro Eléctrico Complejo Astronómico Paranal – Armazones</t>
  </si>
  <si>
    <t>Mejoramiento de propiedades de soluciones de lixiviación</t>
  </si>
  <si>
    <t>Modificación de Rutas del Transporte terrestre de ácido sulfúrico por las rutas de la segunda región de Antofagasta</t>
  </si>
  <si>
    <t>Modificación Línea de Transmisión Kelar</t>
  </si>
  <si>
    <t>Transporte de Ácido Sulfúrico Antucoya</t>
  </si>
  <si>
    <t>Desarrollo Minera Centinela</t>
  </si>
  <si>
    <t>Proyecto Ampliación Botadero de Lastre 02</t>
  </si>
  <si>
    <t>Ampliación planta de extracción y procesamiento de áridos en pozo lastrero sector La Varilla</t>
  </si>
  <si>
    <t>Planta PV Cerro Dominador</t>
  </si>
  <si>
    <t>Proyecto Subestación Hades y Línea de Seccionamiento en Alta Tensión 2x220 kV</t>
  </si>
  <si>
    <t>Ampliación Planta Desalinizadora de agua de mar, Central Termoeléctrica Angamos</t>
  </si>
  <si>
    <t>DIA Modificacion de la Linea de Transmision Central Illapa</t>
  </si>
  <si>
    <t>Trazado de Línea de Alta Tensión y Subestación, Área Faena Mina</t>
  </si>
  <si>
    <t>Aumento de Eficiencia Plantas de Ácido Sulfúrico N° 3 y 4 a Doble Contacto - Doble Absorción</t>
  </si>
  <si>
    <t>Minerales primarios Minera Spence</t>
  </si>
  <si>
    <t>Modificación Línea de Transmisión Eléctrica Cerro Pabellón</t>
  </si>
  <si>
    <t>Mono-relleno Calama, Tratacal</t>
  </si>
  <si>
    <t>Planta desalinizadora y suministro de agua industrial</t>
  </si>
  <si>
    <t>Transporte de Aceites Residuales</t>
  </si>
  <si>
    <t>Ampliación de Depósito de Relaves</t>
  </si>
  <si>
    <t>Ampliación Subestación Mejillones 220/23 kV</t>
  </si>
  <si>
    <t>Centro de Tratamiento y Disposición Final de Residuos Sólidos Domiciliarios y Asimilables a Domiciliarios Comuna de Antofagasta</t>
  </si>
  <si>
    <t>Construcción Relleno Sanitario Comuna de Sierra Gorda</t>
  </si>
  <si>
    <t>Modificación Mina Guanaco - Línea Eléctrica 33 kV</t>
  </si>
  <si>
    <t>Modificación Línea de Transmisión Parque Solar Fotovoltaico Sol del Desierto</t>
  </si>
  <si>
    <t>Plan de Cierre Vertedero Localidad de Baquedano, Comuna de Sierra Gorda</t>
  </si>
  <si>
    <t>Plan de Cierre Vertedero Localidad de Sierra Gorda, Comuna de Sierra Gorda</t>
  </si>
  <si>
    <t>Proyecto Turistico Cabañas Quillagua</t>
  </si>
  <si>
    <t>Plan Maestro de Fundición: Etapa II y III</t>
  </si>
  <si>
    <t>Sistema de Almacenamiento y Distribución de Petróleo Diesel para Estación de Combustibles Mina RT, División Radomiro Tomic</t>
  </si>
  <si>
    <t>Proyecto de Ampliación Complejo Industrial Molynor</t>
  </si>
  <si>
    <t>Aumento de Capacidad de Transporte de Ácido Sulfúrico en y entre las Regiones XV, I, II, III, V y Metropolitana</t>
  </si>
  <si>
    <t>CSP Atacama Dos S.A.</t>
  </si>
  <si>
    <t xml:space="preserve"> Lincoyán Gregorio Bautista Cárdenas</t>
  </si>
  <si>
    <t>Transportes DE&amp;FE SpA</t>
  </si>
  <si>
    <t>División Ministro Hales de Codelco Chile</t>
  </si>
  <si>
    <t>Complejo Metalúrgico Altonorte S.A</t>
  </si>
  <si>
    <t>Claro Vicuña Valenzuela S.A.</t>
  </si>
  <si>
    <t>Servicios Generales Astudillo Hnos. Ltda.</t>
  </si>
  <si>
    <t>Bio Bio Cementos   S.A.</t>
  </si>
  <si>
    <t>Áridos San Pedro SpA</t>
  </si>
  <si>
    <t>Gestión Integral de Residuos S.A.</t>
  </si>
  <si>
    <t>Minera El Way</t>
  </si>
  <si>
    <t>Sistema de Transmisión del Sur S.A.</t>
  </si>
  <si>
    <t>Compañía Minera Zaldívar SpA</t>
  </si>
  <si>
    <t>Servicios de Transportes Integrados Ltda</t>
  </si>
  <si>
    <t>Domeyko Oeste Cinco SpA</t>
  </si>
  <si>
    <t>Empresa Eléctrica Angamos S.A</t>
  </si>
  <si>
    <t>Minera Spence S.A</t>
  </si>
  <si>
    <t>Tratacal S.A.</t>
  </si>
  <si>
    <t>Caitan SpA</t>
  </si>
  <si>
    <t>Recicladora Ambiental Ltda.</t>
  </si>
  <si>
    <t>Empresa Consorcio Santa Marta S.A.</t>
  </si>
  <si>
    <t>Ilustre Municipalidad De Sierra Gorda</t>
  </si>
  <si>
    <t>Fotovoltaica De Los Andes SpA.</t>
  </si>
  <si>
    <t>N°130/2015</t>
  </si>
  <si>
    <t>N°131/2015</t>
  </si>
  <si>
    <t>N°483/2015</t>
  </si>
  <si>
    <t>N°479/2015</t>
  </si>
  <si>
    <t>N°481/2015</t>
  </si>
  <si>
    <t>N°480/2015</t>
  </si>
  <si>
    <t>N°486/2015</t>
  </si>
  <si>
    <t>N°482/2015</t>
  </si>
  <si>
    <t>N°485/2015</t>
  </si>
  <si>
    <t>N°850/2015</t>
  </si>
  <si>
    <t>N°857/2015</t>
  </si>
  <si>
    <t>N°861/2015</t>
  </si>
  <si>
    <t>N°859/2015</t>
  </si>
  <si>
    <t>N°928/2015</t>
  </si>
  <si>
    <t>N°931/2015</t>
  </si>
  <si>
    <t>N°927/2015</t>
  </si>
  <si>
    <t>N°925/2015</t>
  </si>
  <si>
    <t>N°1038/2015</t>
  </si>
  <si>
    <t>N°1043/2015</t>
  </si>
  <si>
    <t>N°1039/2015</t>
  </si>
  <si>
    <t>N°1044/2015</t>
  </si>
  <si>
    <t>N°1040/2015</t>
  </si>
  <si>
    <t>N°1042/2015</t>
  </si>
  <si>
    <t>N°1199/2015</t>
  </si>
  <si>
    <t>N°1200/2015</t>
  </si>
  <si>
    <t>N°1203/2015</t>
  </si>
  <si>
    <t>N°1202/2015</t>
  </si>
  <si>
    <t>N°1344/2015</t>
  </si>
  <si>
    <t>N°1386/2015</t>
  </si>
  <si>
    <t>N°1696/2015</t>
  </si>
  <si>
    <t>N°1761/2015</t>
  </si>
  <si>
    <t>N°1760/2015</t>
  </si>
  <si>
    <t>N°1784/2015</t>
  </si>
  <si>
    <t>N°1782/2015</t>
  </si>
  <si>
    <t>N°1781/2015</t>
  </si>
  <si>
    <t>N°1783/2015</t>
  </si>
  <si>
    <t>N°2233/2015</t>
  </si>
  <si>
    <t>N°1953/2015</t>
  </si>
  <si>
    <t>N°1954/2015</t>
  </si>
  <si>
    <t>N°1950/2015</t>
  </si>
  <si>
    <t>N°1951/2015</t>
  </si>
  <si>
    <t>N°2008/2015</t>
  </si>
  <si>
    <t>N°2342/2015</t>
  </si>
  <si>
    <t>N°2337/2015</t>
  </si>
  <si>
    <t>N°2343/2015</t>
  </si>
  <si>
    <t>N°2340/2015</t>
  </si>
  <si>
    <t>N°2338/2015</t>
  </si>
  <si>
    <t>N°2616/2015</t>
  </si>
  <si>
    <t>N°2617/2015</t>
  </si>
  <si>
    <t>N°2615/2015</t>
  </si>
  <si>
    <t>N°2614/2015</t>
  </si>
  <si>
    <t>N°2683/2015</t>
  </si>
  <si>
    <t>N°2682/2015</t>
  </si>
  <si>
    <t>N°2756/2015</t>
  </si>
  <si>
    <t>N°2840/2015</t>
  </si>
  <si>
    <t>Alto Hospicio-Antofagasta-Arica-Calama-Caldera-Camarones-Chañaral-Colchane-Copiapó-Diego de Almagro-Freirina-Huara-Iquique-María Elena-Mejillones-Ollagüe-Pica-Pozo Almonte-Putre-San Pedro de Atacama-Sierra Gorda-Taltal-Tierra Amarilla-Tocopilla-Vallenar</t>
  </si>
  <si>
    <t>i2</t>
  </si>
  <si>
    <t>u</t>
  </si>
  <si>
    <t>i5</t>
  </si>
  <si>
    <t>Antofagasta-María Elena-Mejillones-Sierra Gorda-Tocopilla</t>
  </si>
  <si>
    <t>i3</t>
  </si>
  <si>
    <t>Antofagasta-Calama-María Elena-Mejillones-Sierra Gorda</t>
  </si>
  <si>
    <t>o6</t>
  </si>
  <si>
    <t>Antofagasta-Calama-María Elena-Mejillones-San Pedro de Atacama-Sierra Gorda-Taltal-Tocopilla</t>
  </si>
  <si>
    <t>Alto del Carmen-Antofagasta-Arica-Calama-Camarones-Catemu-Chañaral-Copiapó-Diego de Almagro-Iquique-Lo Barnechea-Los Andes-Mejillones-Nogales-Pica-Pozo Almonte-Sierra Gorda-Taltal-Tierra Amarilla-Vallenar</t>
  </si>
  <si>
    <t>Aumento Capacidad de Producción Mina El Way</t>
  </si>
  <si>
    <t>Prospección Minera Pampa Unión</t>
  </si>
  <si>
    <t>Complemento Modulo RAM</t>
  </si>
  <si>
    <t>Planta Fotovoltaica Loa Solar</t>
  </si>
  <si>
    <t>Planta Solar CEME 1</t>
  </si>
  <si>
    <t>Disposición Controlada de Residuos Mayores No Peligrosos en Minera Escondida</t>
  </si>
  <si>
    <t>Ampliación Capacidad de Regasificación Terminal de GNL Mejillones</t>
  </si>
  <si>
    <t>Proyecto Subestación Kimal</t>
  </si>
  <si>
    <t>Transporte de Soluciones PLS (Pregnant Leaching Solution) por Carretera</t>
  </si>
  <si>
    <t>Lixiviación de Ripios y Recursos Artificiales</t>
  </si>
  <si>
    <t>Proyecto Fotovoltaico Elena</t>
  </si>
  <si>
    <t>Proyecto Minero Arbiodo</t>
  </si>
  <si>
    <t>Continuidad Operacional Relleno Sanitario Comuna de Calama</t>
  </si>
  <si>
    <t>Quillagua Space Hotel y Turismo</t>
  </si>
  <si>
    <t>Ampliación Planta Mejillones</t>
  </si>
  <si>
    <t>Planta de Concentración Solar de Potencia Likana Solar</t>
  </si>
  <si>
    <t>Plan de Sondaje Delineamiento Quinquenal Exploratorio DMH</t>
  </si>
  <si>
    <t>Ampliación Proyecto Central Geotérmica Cerro Pabellón</t>
  </si>
  <si>
    <t>Actualización de Obras de Manejo de Aguas Lluvia y Soluciones de Proceso en Situaciones de Emergencia</t>
  </si>
  <si>
    <t>Transporte por Carretera de Soluciones de Lixiviación</t>
  </si>
  <si>
    <t>Planta Cytec Antofagasta</t>
  </si>
  <si>
    <t>NAVÍO II</t>
  </si>
  <si>
    <t>Optimización Procesamiento División Ministro Hales</t>
  </si>
  <si>
    <t>Estación de Transferencia para Transporte de Productos</t>
  </si>
  <si>
    <t>Parque Fotovoltaico Santa Isabel</t>
  </si>
  <si>
    <t>Modificación del Transporte Terrestre de Sustancias Corrosivas en Región de Atacama</t>
  </si>
  <si>
    <t>Lixiviación de concentrados</t>
  </si>
  <si>
    <t>Modificación del Transporte de Sustancia Peligrosa PLS (Pregnant Leaching Solution) por Carretera</t>
  </si>
  <si>
    <t>Optimización Planta de Tratamiento de Aguas Servidas Villa Cerros Alegres</t>
  </si>
  <si>
    <t>Ampliación Faena Salar del Carmen</t>
  </si>
  <si>
    <t>Segunda Optimización Proyecto Óxidos Encuentro</t>
  </si>
  <si>
    <t>Proyecto Continuidad Operacional Franke</t>
  </si>
  <si>
    <t>Terminal de Graneles en Complejo Portuario Mejillones</t>
  </si>
  <si>
    <t>Actualización Plan Minero Lomas Bayas</t>
  </si>
  <si>
    <t>Prospección Minera - Nitona</t>
  </si>
  <si>
    <t>N°828/2015</t>
  </si>
  <si>
    <t>N°837/2015</t>
  </si>
  <si>
    <t>N°0037/2016</t>
  </si>
  <si>
    <t>N°0051/2016</t>
  </si>
  <si>
    <t>N°0041/2016</t>
  </si>
  <si>
    <t>N°0048/2016</t>
  </si>
  <si>
    <t>N°0054/2016</t>
  </si>
  <si>
    <t>N°0119/2016</t>
  </si>
  <si>
    <t>N°0114/2016</t>
  </si>
  <si>
    <t>N°0169/2016</t>
  </si>
  <si>
    <t>N°0207/2016</t>
  </si>
  <si>
    <t>N°0217/2016</t>
  </si>
  <si>
    <t>N°160544/2016</t>
  </si>
  <si>
    <t>N°0255/2016</t>
  </si>
  <si>
    <t>N°0267/2016</t>
  </si>
  <si>
    <t>N°0270/2016</t>
  </si>
  <si>
    <t>N°0279/2016</t>
  </si>
  <si>
    <t>N°160828/2016</t>
  </si>
  <si>
    <t>N°0324/2016</t>
  </si>
  <si>
    <t>N°0359/2016</t>
  </si>
  <si>
    <t>N°0371/2016</t>
  </si>
  <si>
    <t>N°0381/2016</t>
  </si>
  <si>
    <t>N°0427/2016</t>
  </si>
  <si>
    <t>N°0432/2016</t>
  </si>
  <si>
    <t>N°0438/2016</t>
  </si>
  <si>
    <t>N°0445/2016</t>
  </si>
  <si>
    <t>N°0450/2016</t>
  </si>
  <si>
    <t>N°0478/2016</t>
  </si>
  <si>
    <t>N°0489/2016</t>
  </si>
  <si>
    <t>N°161294/2016</t>
  </si>
  <si>
    <t>N°0535/2016</t>
  </si>
  <si>
    <t>N°0546/2016</t>
  </si>
  <si>
    <t>N°0577/2016</t>
  </si>
  <si>
    <t>N°0580/2016</t>
  </si>
  <si>
    <t>N°583/2016</t>
  </si>
  <si>
    <t>N°0596/2016</t>
  </si>
  <si>
    <t>N°0617/2016</t>
  </si>
  <si>
    <t>N°0643/2016</t>
  </si>
  <si>
    <t>N°0654/2016</t>
  </si>
  <si>
    <t>N°660/2016</t>
  </si>
  <si>
    <t>N°68/2016</t>
  </si>
  <si>
    <t>N°199/2016</t>
  </si>
  <si>
    <t>N°177/2016</t>
  </si>
  <si>
    <t>N°416/2016</t>
  </si>
  <si>
    <t>N°413/2016</t>
  </si>
  <si>
    <t>N°475/2016</t>
  </si>
  <si>
    <t>N°476/2016</t>
  </si>
  <si>
    <t>N°477/2016</t>
  </si>
  <si>
    <t>N°621/2016</t>
  </si>
  <si>
    <t>N°700/2016</t>
  </si>
  <si>
    <t>N°974/2016</t>
  </si>
  <si>
    <t>N°1178/2016</t>
  </si>
  <si>
    <t>N°1177/2016</t>
  </si>
  <si>
    <t>N°1345/2016</t>
  </si>
  <si>
    <t>N°1344/2016</t>
  </si>
  <si>
    <t>N°1446/2016</t>
  </si>
  <si>
    <t>N°1527/2016</t>
  </si>
  <si>
    <t>N°1600/2016</t>
  </si>
  <si>
    <t>N°1601/2016</t>
  </si>
  <si>
    <t>N°1599/2016</t>
  </si>
  <si>
    <t>N°1768/2016</t>
  </si>
  <si>
    <t>N°1992/2016</t>
  </si>
  <si>
    <t>N°1993/2016</t>
  </si>
  <si>
    <t>N°2246/2016</t>
  </si>
  <si>
    <t>N°2245/2016</t>
  </si>
  <si>
    <t>N°2247/2016</t>
  </si>
  <si>
    <t>N°2243/2016</t>
  </si>
  <si>
    <t>N°2248/2016</t>
  </si>
  <si>
    <t>N°2494/2016</t>
  </si>
  <si>
    <t>N°2493/2016</t>
  </si>
  <si>
    <t>N°2630/2016</t>
  </si>
  <si>
    <t>N°2748/2016</t>
  </si>
  <si>
    <t>N°2876/2016</t>
  </si>
  <si>
    <t>N°2992/2016</t>
  </si>
  <si>
    <t>N°2989/2016</t>
  </si>
  <si>
    <t>N°2990/2016</t>
  </si>
  <si>
    <t>N°2991/2016</t>
  </si>
  <si>
    <t>N°211/2017</t>
  </si>
  <si>
    <t>N°213/2017</t>
  </si>
  <si>
    <t>N°212/2017</t>
  </si>
  <si>
    <t>N°210/2017</t>
  </si>
  <si>
    <t>Antofagasta-Chañaral-Taltal</t>
  </si>
  <si>
    <t>j2</t>
  </si>
  <si>
    <t>Antofagasta-Calama-Camarones-Canela-Chañaral-Copiapó-Coquimbo-Diego de Almagro-Freirina-Huara-Illapel-La Higuera-La Serena-Los Vilos-María Elena-Mejillones-Ovalle-Pica-Pozo Almonte-Salamanca-Sierra Gorda-Taltal-Tierra Amarilla-Tocopilla-Vallenar</t>
  </si>
  <si>
    <t>Calama-Sierra Gorda</t>
  </si>
  <si>
    <t>Calama-Ollagüe</t>
  </si>
  <si>
    <t>a1</t>
  </si>
  <si>
    <t>ñ2</t>
  </si>
  <si>
    <t>Alto del Carmen-Antofagasta-Caldera-Chañaral-Copiapó-Diego de Almagro-Freirina-Huasco-Mejillones-Taltal-Tierra Amarilla-Vallenar</t>
  </si>
  <si>
    <t>Antofagasta-Mejillones-San Pedro de Atacama</t>
  </si>
  <si>
    <t>Arena Minerals Chile SpA</t>
  </si>
  <si>
    <t>Acebeda Energía SpA</t>
  </si>
  <si>
    <t>CEME1 SpA</t>
  </si>
  <si>
    <t>Sociedad GNL Mejillones S.A.</t>
  </si>
  <si>
    <t>Sociedad Austral de Transmisión Troncal S.A.</t>
  </si>
  <si>
    <t>Domeyko Mining EIRL</t>
  </si>
  <si>
    <t>Ibereólica Solar Elena SpA.</t>
  </si>
  <si>
    <t>Compañía Minera Arbiodo Chile Limitada</t>
  </si>
  <si>
    <t>Hotelera Nevada Spa</t>
  </si>
  <si>
    <t>European Southern Observatory, ESO</t>
  </si>
  <si>
    <t xml:space="preserve"> FRANCISCO CAYO ALVINO</t>
  </si>
  <si>
    <t>Likana Solar SpA</t>
  </si>
  <si>
    <t>Geotérmica del Norte S.A.</t>
  </si>
  <si>
    <t>Cytec Chile Ltda.</t>
  </si>
  <si>
    <t>EXSA Chile SpA</t>
  </si>
  <si>
    <t>Sociedad TSGF SpA</t>
  </si>
  <si>
    <t>Transportes Bencina y Cía. Ltda.</t>
  </si>
  <si>
    <t>SQM Salar S.A.</t>
  </si>
  <si>
    <t>Albemarle Limitada</t>
  </si>
  <si>
    <t>Compañía Minera Lomas Bayas</t>
  </si>
  <si>
    <t>Capstone Mining Chile SPA</t>
  </si>
  <si>
    <t>Infraestructura Hidráulica</t>
  </si>
  <si>
    <t>N°0004/2017</t>
  </si>
  <si>
    <t>N°0015/2017</t>
  </si>
  <si>
    <t>N°0033/2017</t>
  </si>
  <si>
    <t>N°0044/2017</t>
  </si>
  <si>
    <t>N°0041/2017</t>
  </si>
  <si>
    <t>N°0053/2017</t>
  </si>
  <si>
    <t>N°0065/2017</t>
  </si>
  <si>
    <t>N°0070/2017</t>
  </si>
  <si>
    <t>N°0075/2017</t>
  </si>
  <si>
    <t>N°0080/2017</t>
  </si>
  <si>
    <t>N°0084/2017</t>
  </si>
  <si>
    <t>N°0087/2017</t>
  </si>
  <si>
    <t>N°0097/2017</t>
  </si>
  <si>
    <t>N°014172017</t>
  </si>
  <si>
    <t>N°0153/2017</t>
  </si>
  <si>
    <t>N°0158/2017</t>
  </si>
  <si>
    <t>N°0165/2017</t>
  </si>
  <si>
    <t>N°170423/2017</t>
  </si>
  <si>
    <t>N°199/2017</t>
  </si>
  <si>
    <t>N°0206/2017</t>
  </si>
  <si>
    <t>N°0209/2017</t>
  </si>
  <si>
    <t>N°0214/2017</t>
  </si>
  <si>
    <t>N°0189/2017</t>
  </si>
  <si>
    <t>N°0244/2017</t>
  </si>
  <si>
    <t>N°72/2017</t>
  </si>
  <si>
    <t>N°0287/2017</t>
  </si>
  <si>
    <t>N°094/2017</t>
  </si>
  <si>
    <t>N°301/2017</t>
  </si>
  <si>
    <t>N°307/2017</t>
  </si>
  <si>
    <t>N°30472017</t>
  </si>
  <si>
    <t>N°1709/2017</t>
  </si>
  <si>
    <t>N°311/2017</t>
  </si>
  <si>
    <t>N°349/2017</t>
  </si>
  <si>
    <t>N°365/2017</t>
  </si>
  <si>
    <t>N°360/2017</t>
  </si>
  <si>
    <t>N°375/2017</t>
  </si>
  <si>
    <t>N°369/2017</t>
  </si>
  <si>
    <t>N°416/2017</t>
  </si>
  <si>
    <t>N°441/2017</t>
  </si>
  <si>
    <t>N°460/2017</t>
  </si>
  <si>
    <t>N°465/2017</t>
  </si>
  <si>
    <t>N°472/2017</t>
  </si>
  <si>
    <t>N°0526/2016</t>
  </si>
  <si>
    <t>N°203/2017</t>
  </si>
  <si>
    <t>N°496/2017</t>
  </si>
  <si>
    <t>N°504/2017</t>
  </si>
  <si>
    <t>Optimización depósito de relaves espesados y obras anexas</t>
  </si>
  <si>
    <t>Procesamiento de Arenas Cuarciferas</t>
  </si>
  <si>
    <t>Parque Fotovoltaico Verano de San Juan</t>
  </si>
  <si>
    <t>Extensión Líneas 2x220 kV Crucero – Lagunas</t>
  </si>
  <si>
    <t>Transporte de Acido Sulfúrico hacia Minera Antucoya</t>
  </si>
  <si>
    <t>DIA Prospección Minera Proyecto Cachorro</t>
  </si>
  <si>
    <t>Desembotellamiento Concentradora Mantos Blancos (MB-CDP)</t>
  </si>
  <si>
    <t>Plantas de Disolución de Sales y Refinación de Productos en Faena Pedro de Valdivia</t>
  </si>
  <si>
    <t>Explotación Subterránea Laguna</t>
  </si>
  <si>
    <t>Estaciones de Servicios Semi-Móviles Mina</t>
  </si>
  <si>
    <t>Ampliación de Extracción de Áridos Pozo Patagónico 1, Sierra Gorda</t>
  </si>
  <si>
    <t>Aumento Capacidad de Beneficio en Planta de Tostación</t>
  </si>
  <si>
    <t>Ampliación Terminal Marítimo Mejillones</t>
  </si>
  <si>
    <t>Construcción de Bodega de Almacenamiento de Sustancias Peligrosas</t>
  </si>
  <si>
    <t>Transporte de Ácido Sulfúrico entre la I y II Región de Chile</t>
  </si>
  <si>
    <t>Actualización almacenamiento de corrosivos Terminal Marítimo Mejillones</t>
  </si>
  <si>
    <t>Adecuaciones Constructivas y Operacionales del PMCHS</t>
  </si>
  <si>
    <t>Subestación Frontera 220 kV</t>
  </si>
  <si>
    <t>Adecuación Operacional del Depósito de Relaves y Optimización del Proyecto Sierra Gorda</t>
  </si>
  <si>
    <t>Proyecto Monturaqui</t>
  </si>
  <si>
    <t>Plan de Remediación y Recuperación vertedero La Chimba y su Entorno, Comuna de Antofagasta</t>
  </si>
  <si>
    <t>Actualización Operacional Sistema de Depositación de Relaves</t>
  </si>
  <si>
    <t>Planta de Fabricación de Explosivos La Elenita</t>
  </si>
  <si>
    <t>Autogeneración eléctrica Terminal GNL Mejillones</t>
  </si>
  <si>
    <t>Centro de Tratamiento y Manejo de Residuos Industriales-Antofagasta</t>
  </si>
  <si>
    <t>Conexión Unidades CTM-2 y CTM-3 a GIS en S/E Chacaya</t>
  </si>
  <si>
    <t>Proyecto ERNC Loa</t>
  </si>
  <si>
    <t>Regularización Avícola Kútulas</t>
  </si>
  <si>
    <t>Adecuación Planta Desaladora RT Súlfuros</t>
  </si>
  <si>
    <t>Fotovoltaica del Desierto</t>
  </si>
  <si>
    <t>Modificación de la línea de transmisión eléctrica del proyecto Parque Eólico Sierra Gorda Este</t>
  </si>
  <si>
    <t>Actualización de Monitoreo de Material Particulado en Campamentos de CMZ</t>
  </si>
  <si>
    <t>Continuidad Operacional Faena Minera Michilla (Michilla Mina)</t>
  </si>
  <si>
    <t>Nueva Área de Explotación de Áridos en MEL</t>
  </si>
  <si>
    <t>Ampliación Planta de Emulsión Matriz</t>
  </si>
  <si>
    <t>Adecuación del Centro Logístico Reinvent Zona Norte</t>
  </si>
  <si>
    <t>Transporte de ácido sulfúrico hacia Minera Antucoya desde puntos de despacho de la Región de Antofagasta</t>
  </si>
  <si>
    <t>Transporte de ácido sulfúrico hacia Minera Spence desde puntos de despacho de la Región de Antofagasta</t>
  </si>
  <si>
    <t>e6</t>
  </si>
  <si>
    <t>Antofagasta-Calama-María Elena-Mejillones-Pozo Almonte-Sierra Gorda-Tocopilla</t>
  </si>
  <si>
    <t>María Elena-Pozo Almonte-Tocopilla</t>
  </si>
  <si>
    <t>l4</t>
  </si>
  <si>
    <t>Calama-María Elena-Tocopilla</t>
  </si>
  <si>
    <t>Agropecuario</t>
  </si>
  <si>
    <t>Comercial Nortearidos Ltda</t>
  </si>
  <si>
    <t>Victoria Solar SpA</t>
  </si>
  <si>
    <t>Servicios de Transportes Integrados Limitada</t>
  </si>
  <si>
    <t>SQM Nitratos S.A.</t>
  </si>
  <si>
    <t>CAL TEC SPA</t>
  </si>
  <si>
    <t>Ingeniería Montaje y Servicios Patagonia Ltda</t>
  </si>
  <si>
    <t>Oxiquim S.A.</t>
  </si>
  <si>
    <t>Intersales Limitada</t>
  </si>
  <si>
    <t>Transportes Bolivar Limitada</t>
  </si>
  <si>
    <t>Generación Solar S.p.A.</t>
  </si>
  <si>
    <t>Sierra Gorda Sociedad Contractual Minera</t>
  </si>
  <si>
    <t>Ilustre Municipalidad de Antofagasta</t>
  </si>
  <si>
    <t>Maxam Chile S.A.</t>
  </si>
  <si>
    <t>Ibereólica Loa, SpA.</t>
  </si>
  <si>
    <t>Kutulas Razmilic y Cía Ltda</t>
  </si>
  <si>
    <t>Corporación Nacional del Cobre de Chile División Radomiro Tomic</t>
  </si>
  <si>
    <t>Fotovoltaica del Desierto SpA</t>
  </si>
  <si>
    <t>Antofagasta Railway Company PLC (FCAB)</t>
  </si>
  <si>
    <t>Recycling Innovation and Technologies SpA</t>
  </si>
  <si>
    <t>Sociedad de Transportes Ilzauspe Limitada</t>
  </si>
  <si>
    <t>N°207/2017</t>
  </si>
  <si>
    <t>N°406/2017</t>
  </si>
  <si>
    <t>N°407/2017</t>
  </si>
  <si>
    <t>N°409/2017</t>
  </si>
  <si>
    <t>N°408/2017</t>
  </si>
  <si>
    <t>N°410/2017</t>
  </si>
  <si>
    <t>N°452/2017</t>
  </si>
  <si>
    <t>N°443/2017</t>
  </si>
  <si>
    <t>N°559/2017</t>
  </si>
  <si>
    <t>N°562/2017</t>
  </si>
  <si>
    <t>N°557/2017</t>
  </si>
  <si>
    <t>N°560/2017</t>
  </si>
  <si>
    <t>N°561/2017</t>
  </si>
  <si>
    <t>N°873/2017</t>
  </si>
  <si>
    <t>N°902/2017</t>
  </si>
  <si>
    <t>N°903/2017</t>
  </si>
  <si>
    <t>N°904/207</t>
  </si>
  <si>
    <t>N°1077/2017</t>
  </si>
  <si>
    <t>N°1374/2017</t>
  </si>
  <si>
    <t>N°1373/2017</t>
  </si>
  <si>
    <t>N°1371/2017</t>
  </si>
  <si>
    <t>N°1370/2017</t>
  </si>
  <si>
    <t>N°1526/2017</t>
  </si>
  <si>
    <t>N°1603/2017</t>
  </si>
  <si>
    <t>N°1728/2017</t>
  </si>
  <si>
    <t>N°1726/2017</t>
  </si>
  <si>
    <t>N°1907/2017</t>
  </si>
  <si>
    <t>N°1903/2017</t>
  </si>
  <si>
    <t>N°1906/2017</t>
  </si>
  <si>
    <t>N°1908/2017</t>
  </si>
  <si>
    <t>N°1905/2017</t>
  </si>
  <si>
    <t>N°1904/2017</t>
  </si>
  <si>
    <t>N°2086/2017</t>
  </si>
  <si>
    <t>N°2090/2017</t>
  </si>
  <si>
    <t>N°2087/2017</t>
  </si>
  <si>
    <t>N°2088/2017</t>
  </si>
  <si>
    <t>N°2089/2017</t>
  </si>
  <si>
    <t>N°2456/2017</t>
  </si>
  <si>
    <t>N°2551/2017</t>
  </si>
  <si>
    <t>N°2717/2017</t>
  </si>
  <si>
    <t>N°2719/2017</t>
  </si>
  <si>
    <t>N°2718/2017</t>
  </si>
  <si>
    <t>N°44/2017</t>
  </si>
  <si>
    <t>compatible</t>
  </si>
  <si>
    <t>Modificación de Línea de Alta Tensión S/E Chacaya ? S/E Crucero</t>
  </si>
  <si>
    <t>Optimización Proyecto Sierra Gorda - Área Mina Planta</t>
  </si>
  <si>
    <t xml:space="preserve">N°2: Desarrollo Económico Territorial N°3: Región Sustentable N°5:Integración Social </t>
  </si>
  <si>
    <t xml:space="preserve">Observado </t>
  </si>
  <si>
    <t>Sobre la compatibilidad territoria, de acuerdo al análisis del instrumento PRDU, se establece que existe compatibilidad territorial entre el proyecto y la planificación del área de emplazamiento, teniendo que cumplir con normativa respectiva.</t>
  </si>
  <si>
    <t>En función de la Ordenanza General de Urbanismo y Construcción no hace mención alguna de la actividad particular de extracción de áridos como un uso de suelo, no es posible emitir pronunciamiento respecto a si existe o no compatibilidad territorial entre el proyecto y la planificación urbana vigente en el área de emplazamiento, referido al instrumento PRDU y PRIBCA</t>
  </si>
  <si>
    <t>N°2: Desarrollo Económico Territorial N°6: Identidad Regional</t>
  </si>
  <si>
    <t>N°2: Desarrollo Económico Territorial N°3: Región Sustentable N°5:Integración Social, N°6: Identidad Regional</t>
  </si>
  <si>
    <t xml:space="preserve">Compatible </t>
  </si>
  <si>
    <t>N°2: Desarrollo Económico Territorial N°3: Región Sustentable N°5:Integración Social</t>
  </si>
  <si>
    <t>N°5:Integración Social</t>
  </si>
  <si>
    <t xml:space="preserve">Sobre compatibilidad teritorial, de acuerdo al análisis PRDU y Estudio PROT se establece que existe compatibilidad territorial entre el proyecto y la planificación urbana del área de emplazamiento, teniendo que cumplir con la normativa respectiva </t>
  </si>
  <si>
    <t xml:space="preserve"> N°3: Región Sustentable N°5:Integración Social</t>
  </si>
  <si>
    <t xml:space="preserve"> N°3: Región Sustentable </t>
  </si>
  <si>
    <t>Sobre compatibilidad teritorial, de acuerdo al análisis PRDU y Estudio PROT se establece que existe compatibilidad territorial entre el proyecto y la planificación urbana del área de emplazamiento.</t>
  </si>
  <si>
    <t xml:space="preserve">N°3: Región Sustentable </t>
  </si>
  <si>
    <t>N°2: Desarrollo Económico Territorial N°3: Región Sustentable N°4: Integración e Internacionalización N°5:Integración Social, N°6: Identidad Regional</t>
  </si>
  <si>
    <t>N°2: Desarrollo Económico Territorial N°3: Región Sustentable N°4: Integración e Internacionalización N°5:Integración Social</t>
  </si>
  <si>
    <t>Bio Bio Cementos S.A.</t>
  </si>
  <si>
    <t>N°0815/2015</t>
  </si>
  <si>
    <t>N°404/2017</t>
  </si>
  <si>
    <t>Concesionaria de Servicios Sanitarios S.A</t>
  </si>
  <si>
    <t>N°0818/2015</t>
  </si>
  <si>
    <t>Minera Esperanza</t>
  </si>
  <si>
    <t>N°0622/2015</t>
  </si>
  <si>
    <t>N°2339/2015</t>
  </si>
  <si>
    <t>N°5:Integración Social y Calidad de Vida</t>
  </si>
  <si>
    <t>Sobre la compatibilidad territorial, de acuerdo al análisis del instrumento PRDU, estudio PROT y PRIBCA, se establece que existe compatibilidad territorial entre el proyecto y la planificación urbana del área de emplazamiento, debido a que la líneas de transmisión eléctrica son definidos como redes de infraestructura, según la ordenanza general de comunicaciones y de servicios domiciliarios y en general los trazados de infraestructura, se entenderán siempre admitidos y se sujetarán a la disposiciones que establezcan los organismos competentes.</t>
  </si>
  <si>
    <t>N°2: Desarrollo Económico Territorial N°3: Región Sustentable, N°6: Identidad Regional</t>
  </si>
  <si>
    <t>N°2: Desarrollo Económico Territorial, N°6: Identidad Regional</t>
  </si>
  <si>
    <t>N°2: Desarrollo Económico Territorial N°3: Región Sustentable, N°4: Integración e internalización N°5:Integración Social</t>
  </si>
  <si>
    <t>N°2: Desarrollo Económico Territorial N°3: Región Sustentable, N°4: Integración e internalización N°5:Integración Social, N°7: Modernización y Participación</t>
  </si>
  <si>
    <t>Sobre la compatibilidad territorial, de acuerdo al análisis del instrumento PRDU, estudio PROT y PRIBCA ,  el proyecto en cuestión se encuentra normado por el Plan Regulador Comunal cuyo pronunciamiento le corresponde al municipio respectivo.</t>
  </si>
  <si>
    <t>N°2: Desarrollo Económico Territorial N°3: Región Sustentable, N°5:Integración Social</t>
  </si>
  <si>
    <t xml:space="preserve"> De acuerdo al análisis del instrumento PRDU, PRIBCA y Estudio PROT se establece que existe compatibilidad territorial entre el proyecto y la vialidad definida en la planificación urbana del área de emplazamiento en la región de Antofagasta.</t>
  </si>
  <si>
    <t>De acuerdo al análisis del instrumento PRDU y Estudio PROT, se establece que existe compatibilidad territorial entre el proyecto y la planificación urbana del área de emplazamiento, debido a que la líneas de transmisión eléctrica son definidas como redes de infraestructura según la Ordenanza General de Urbanismo y Construcciones del MINVU.</t>
  </si>
  <si>
    <t xml:space="preserve">De acuerdo al análisis del instrumento PRDU , PRIBCA, y Estudio PROT existe compatibilidad territorial, entre el proyecto y la planificación urbana del área de emplazamiento.  </t>
  </si>
  <si>
    <t xml:space="preserve"> N°2: Desarrollo Económico Territorial N°3: Región Sustentable, N°4: Integración e internalización,N°5:Integración Social y calidad de vida N°6: Identidad Regional</t>
  </si>
  <si>
    <t>De acuerdo al análisis del instrumento PRDU y Estudio PROT existe compatibilidad territorial</t>
  </si>
  <si>
    <t xml:space="preserve">De acuerdo al análisis del instrumento PRDU y Estudio PROT existe compatibilidad territorial entre el proyecto y planificación urbana del área de emplazamiento </t>
  </si>
  <si>
    <t>Sobre la compatibilidad territorial, de acuerdo al análisis del instrumento PRDU y Estudio PROT existe compatibilidad territorial entre el proyecto y planificación urbana del área de emplazamiento. Teniendo que cumplir con la normativa respectiva.</t>
  </si>
  <si>
    <t xml:space="preserve"> N°2: Desarrollo Económico Territorial N°3: Región Sustentable, N°4: Integración e internalización</t>
  </si>
  <si>
    <t>Sobre la compatibilidad territorial, de acuerdo al análisis del instrumento PRDU y estudio PROT  ,  el proyecto en cuestión se encuentra normado por el Plan Regulador Comunal.</t>
  </si>
  <si>
    <t>N°1: Educación de calidad, N°2: Desarrollo Económico Territorial N°3: Región Sustentable, N°6: Identidad Regional</t>
  </si>
  <si>
    <t xml:space="preserve"> N°2: Desarrollo Económico Territorial N°3: Región Sustentable, N°5:Integración Social y calidad de vida </t>
  </si>
  <si>
    <t>2017/1</t>
  </si>
  <si>
    <t>2017/2</t>
  </si>
  <si>
    <t>2017/3</t>
  </si>
  <si>
    <t>2017/4</t>
  </si>
  <si>
    <t>2017/5</t>
  </si>
  <si>
    <t>2017/6</t>
  </si>
  <si>
    <t>2017/7</t>
  </si>
  <si>
    <t>2017/8</t>
  </si>
  <si>
    <t>2017/9</t>
  </si>
  <si>
    <t>2017/10</t>
  </si>
  <si>
    <t>2017/11</t>
  </si>
  <si>
    <t>2017/12</t>
  </si>
  <si>
    <t>2017/13</t>
  </si>
  <si>
    <t>2017/14</t>
  </si>
  <si>
    <t>2017/15</t>
  </si>
  <si>
    <t>2017/16</t>
  </si>
  <si>
    <t>2017/17</t>
  </si>
  <si>
    <t>2017/18</t>
  </si>
  <si>
    <t>2017/19</t>
  </si>
  <si>
    <t>2017/20</t>
  </si>
  <si>
    <t>2017/21</t>
  </si>
  <si>
    <t>2017/22</t>
  </si>
  <si>
    <t>2017/23</t>
  </si>
  <si>
    <t>2017/24</t>
  </si>
  <si>
    <t>2017/25</t>
  </si>
  <si>
    <t>2017/26</t>
  </si>
  <si>
    <t>2017/27</t>
  </si>
  <si>
    <t>2017/28</t>
  </si>
  <si>
    <t>2017/29</t>
  </si>
  <si>
    <t>2017/30</t>
  </si>
  <si>
    <t>2017/31</t>
  </si>
  <si>
    <t>2017/32</t>
  </si>
  <si>
    <t>2017/33</t>
  </si>
  <si>
    <t>2017/34</t>
  </si>
  <si>
    <t>2017/35</t>
  </si>
  <si>
    <t>2017/36</t>
  </si>
  <si>
    <t>2017/37</t>
  </si>
  <si>
    <t>2017/38</t>
  </si>
  <si>
    <t>2017/39</t>
  </si>
  <si>
    <t>2017/40</t>
  </si>
  <si>
    <t>2017/41</t>
  </si>
  <si>
    <t>2017/42</t>
  </si>
  <si>
    <t>2017/43</t>
  </si>
  <si>
    <t>2017/44</t>
  </si>
  <si>
    <t>2017/45</t>
  </si>
  <si>
    <t>2017/46</t>
  </si>
  <si>
    <t>2017/47</t>
  </si>
  <si>
    <t>2017/48</t>
  </si>
  <si>
    <t>2017/49</t>
  </si>
  <si>
    <t>2017/50</t>
  </si>
  <si>
    <t>2013/001</t>
  </si>
  <si>
    <t>2013/002</t>
  </si>
  <si>
    <t>2013/003</t>
  </si>
  <si>
    <t>2013/004</t>
  </si>
  <si>
    <t>2013/005</t>
  </si>
  <si>
    <t>2013/006</t>
  </si>
  <si>
    <t>2013/007</t>
  </si>
  <si>
    <t>2013/008</t>
  </si>
  <si>
    <t>2013/009</t>
  </si>
  <si>
    <t>2013/010</t>
  </si>
  <si>
    <t>2013/011</t>
  </si>
  <si>
    <t>2013/012</t>
  </si>
  <si>
    <t>2013/013</t>
  </si>
  <si>
    <t>2013/014</t>
  </si>
  <si>
    <t>2013/015</t>
  </si>
  <si>
    <t>2013/016</t>
  </si>
  <si>
    <t>2013/017</t>
  </si>
  <si>
    <t>2013/018</t>
  </si>
  <si>
    <t>2013/019</t>
  </si>
  <si>
    <t>2013/020</t>
  </si>
  <si>
    <t>2013/021</t>
  </si>
  <si>
    <t>2013/022</t>
  </si>
  <si>
    <t>2013/023</t>
  </si>
  <si>
    <t>2013/024</t>
  </si>
  <si>
    <t>2013/025</t>
  </si>
  <si>
    <t>2013/026</t>
  </si>
  <si>
    <t>2013/027</t>
  </si>
  <si>
    <t>2013/028</t>
  </si>
  <si>
    <t>2013/029</t>
  </si>
  <si>
    <t>2013/030</t>
  </si>
  <si>
    <t>2013/031</t>
  </si>
  <si>
    <t>2013/032</t>
  </si>
  <si>
    <t>2013/033</t>
  </si>
  <si>
    <t>2013/034</t>
  </si>
  <si>
    <t>2013/035</t>
  </si>
  <si>
    <t>2013/036</t>
  </si>
  <si>
    <t>2013/037</t>
  </si>
  <si>
    <t>2013/038</t>
  </si>
  <si>
    <t>2013/039</t>
  </si>
  <si>
    <t>2013/040</t>
  </si>
  <si>
    <t>2013/041</t>
  </si>
  <si>
    <t>2013/042</t>
  </si>
  <si>
    <t>2013/043</t>
  </si>
  <si>
    <t>2013/044</t>
  </si>
  <si>
    <t>2013/045</t>
  </si>
  <si>
    <t>2013/046</t>
  </si>
  <si>
    <t>2013/047</t>
  </si>
  <si>
    <t>2013/048</t>
  </si>
  <si>
    <t>2013/049</t>
  </si>
  <si>
    <t>2013/050</t>
  </si>
  <si>
    <t>2013/051</t>
  </si>
  <si>
    <t>2013/052</t>
  </si>
  <si>
    <t>2013/053</t>
  </si>
  <si>
    <t>2013/054</t>
  </si>
  <si>
    <t>2013/055</t>
  </si>
  <si>
    <t>2013/056</t>
  </si>
  <si>
    <t>2013/057</t>
  </si>
  <si>
    <t>2013/058</t>
  </si>
  <si>
    <t>2013/059</t>
  </si>
  <si>
    <t>2013/060</t>
  </si>
  <si>
    <t>2013/062</t>
  </si>
  <si>
    <t>2013/063</t>
  </si>
  <si>
    <t>2013/064</t>
  </si>
  <si>
    <t>2013/065</t>
  </si>
  <si>
    <t>2013/066</t>
  </si>
  <si>
    <t>2013/067</t>
  </si>
  <si>
    <t>2013/068</t>
  </si>
  <si>
    <t>2013/069</t>
  </si>
  <si>
    <t>Centro de Almacenamiento de Sustancias Peligrosas y Preparación de Soluciones Corrosivas</t>
  </si>
  <si>
    <t>Marimaca</t>
  </si>
  <si>
    <t>Disposición temporal de residuos de generación de la unidad CTM 4 en Depósito CTM existente</t>
  </si>
  <si>
    <t>Extensión LTE Parque Eólico Cerro Tigre</t>
  </si>
  <si>
    <t>Modificación Parcial de Obra Lineal</t>
  </si>
  <si>
    <t>Parque Fotovoltaico Verano de San Juan I</t>
  </si>
  <si>
    <t>Parque Fotovoltaico Verano de San Juan II</t>
  </si>
  <si>
    <t>Reacondicionamiento Horno de Cal Nº1, Planta Antofagasta</t>
  </si>
  <si>
    <t>Extensión LAT Parque Eólico Tchamma</t>
  </si>
  <si>
    <t>Limpieza Represa El Salado</t>
  </si>
  <si>
    <t>Parque Eólico Calama</t>
  </si>
  <si>
    <t>Parque Fotovoltaico Pampa Tigre</t>
  </si>
  <si>
    <t>Calentador de soluciones Planta SX-EW</t>
  </si>
  <si>
    <t>Kal Tire TRS</t>
  </si>
  <si>
    <t>"Botadero de Lastre Cerro Turquesa"</t>
  </si>
  <si>
    <t>Continuidad Operacional Proyecto Integración</t>
  </si>
  <si>
    <t>Parque Solar Quetena</t>
  </si>
  <si>
    <t>POTENCIAMIENTO PLANTA TRATAMIENTO DE AGUAS SERVIDAS CALAMA, TRATACAL S.A.</t>
  </si>
  <si>
    <t>OPTIMIZACIÓN PLANTA TRATAMIENTO MINERALES EN PILA (PTMP)</t>
  </si>
  <si>
    <t>Continuidad Operacional Compañía Minera Zaldívar</t>
  </si>
  <si>
    <t>Modificaciones II - Minera Antucoya</t>
  </si>
  <si>
    <t>Actualización Proyecto Desarrollo Minera Centinela</t>
  </si>
  <si>
    <t>Modificación Proyecto Ampliación Planta La Negra - Fase 3</t>
  </si>
  <si>
    <t>Transporte de ácido sulfúrico regiones de Antofagasta Atacama Coquimbo y Valparaíso</t>
  </si>
  <si>
    <t>Instalación de Estaciones de Servicio Semi-Móviles Rajo Escondida, MEL</t>
  </si>
  <si>
    <t>Proyecto ?Subestación Hades y Línea de Alta Tensión 1X220 KV- Conexión Subestación Puri?.</t>
  </si>
  <si>
    <t>Parque Fotovoltaico USYA</t>
  </si>
  <si>
    <t>Ampliación de la Planta de Carbonato de Litio a 180.000 ton/año</t>
  </si>
  <si>
    <t>Modificación proyecto Ampliación del tipo de Carga a Embarcar y Desembarcar a través de las Instalaciones del Terminal 1 Complejo Portuario Mejillones</t>
  </si>
  <si>
    <t>Subestación Centinela</t>
  </si>
  <si>
    <t>Tratamiento en Pilas Permanentes de Minerales de Baja Ley DGM</t>
  </si>
  <si>
    <t>Pozas de evaporación solar y canchas de acopio de sales de descarte, Faena Coya Sur</t>
  </si>
  <si>
    <t>Tamaya Solar</t>
  </si>
  <si>
    <t>Planta Carbonato de Litio Mejillones</t>
  </si>
  <si>
    <t>Proyecto Blanco</t>
  </si>
  <si>
    <t>Plan Integral de Sondajes Exploratorios DMH 2019 - 2029</t>
  </si>
  <si>
    <t>Distrito Norte</t>
  </si>
  <si>
    <t>Modificación Terminal para depósito y manejo de Graneles Líquidos en la Bahía de Mejillones</t>
  </si>
  <si>
    <t>Subestación Seccionadora Nueva Chuquicamata 220 kV</t>
  </si>
  <si>
    <t>Continuidad Operacional El Peñón</t>
  </si>
  <si>
    <t>Ampliación Subestación Capricornio</t>
  </si>
  <si>
    <t>Obra Complementaria a la RCA N°0217/2017: Subestación Eléctrica Caitan</t>
  </si>
  <si>
    <t>Cancha de Transferencia</t>
  </si>
  <si>
    <t>Operación Planta Densac</t>
  </si>
  <si>
    <t>Química del Sur y Compañía Limitada</t>
  </si>
  <si>
    <t>Compañía Minera Cielo Azul Limitada</t>
  </si>
  <si>
    <t>Paine Energy SpA</t>
  </si>
  <si>
    <t>AR Pampa SpA</t>
  </si>
  <si>
    <t>Minera Antucoya..</t>
  </si>
  <si>
    <t>Eric Alexis Fernando Aravena Aravena, Transporte de Carga y Movimiento de Tierra, Empresa Individual de Responsabilidad Limitada</t>
  </si>
  <si>
    <t>Acciona Energía Chile SpA</t>
  </si>
  <si>
    <t>Red Eléctrica del Norte 2 S.A.</t>
  </si>
  <si>
    <t>AR Llanos del Viento SpA</t>
  </si>
  <si>
    <t>Terquim S.A.</t>
  </si>
  <si>
    <t>Antofagasta-Tocopilla-Taltal-María Elena-Calama-Ollagüe-San Pedro de Atacama-Mejillones-Sierra Gorda</t>
  </si>
  <si>
    <t>a3</t>
  </si>
  <si>
    <t>Antofagasta-San Pedro de Atacama</t>
  </si>
  <si>
    <t>La Serena-Antofagasta-Nogales-Cabildo-Ovalle-Coquimbo-San Felipe-Chañaral-La Calera-Puchuncaví-Diego de Almagro-Andacollo-La Ligua-Taltal-Calama-Mejillones-Sierra Gorda-Copiapó-Vallenar-Vicuña-Panquehue-Llay Llay-Catemu</t>
  </si>
  <si>
    <t>Antofagasta-San Pedro de Atacama-Mejillones-Sierra Gorda</t>
  </si>
  <si>
    <t>Antofagasta-Caldera-Chañaral-Diego de Almagro-Taltal-María Elena-Mejillones-Sierra Gorda-Copiapó</t>
  </si>
  <si>
    <t>N°0005/2018</t>
  </si>
  <si>
    <t>N°00371/2018</t>
  </si>
  <si>
    <t>N°0008/2018</t>
  </si>
  <si>
    <t>N°00372/2018</t>
  </si>
  <si>
    <t>N°0018/2018</t>
  </si>
  <si>
    <t>N°00374/2018</t>
  </si>
  <si>
    <t>N°0021/2018</t>
  </si>
  <si>
    <t>N°00375/2018</t>
  </si>
  <si>
    <t>N°0045/2018</t>
  </si>
  <si>
    <t>De acuerdo al análisis del instrumento PRDU se establece que existe compatibilidad territorial entre el proyecto y la planificación definida en el área en estudio, emplazándose en área de uso múltiple condicionado (AUMC)</t>
  </si>
  <si>
    <t>N°00577/2018</t>
  </si>
  <si>
    <t>N°0037/2018</t>
  </si>
  <si>
    <t>N°0040/2018</t>
  </si>
  <si>
    <t>De acuerdo al análisis del instrumento PRDU se establece que existe compatibilidad territorial entre el proyecto y la planificación definida en el área en estudio.</t>
  </si>
  <si>
    <t>N°00578/2018</t>
  </si>
  <si>
    <t>N°0059/2018</t>
  </si>
  <si>
    <t>N°1723/2018</t>
  </si>
  <si>
    <t>N°0061/2018</t>
  </si>
  <si>
    <t>De acuerdo al análisis del instrumento PRDU se establece que existe compatibilidad territorial entre el proyecto y la planificación definida en el área en estudio, teniendo que complir con la normativa respectiva</t>
  </si>
  <si>
    <t>N°1144/2018</t>
  </si>
  <si>
    <t>N°0069/2018</t>
  </si>
  <si>
    <t>N°1722/2018</t>
  </si>
  <si>
    <t>N°0086/2018</t>
  </si>
  <si>
    <t>N°1146/2018</t>
  </si>
  <si>
    <t>N°0090/2018</t>
  </si>
  <si>
    <t>N°1139/2018</t>
  </si>
  <si>
    <t>N°0092/2018</t>
  </si>
  <si>
    <t>Respecto a la compatibilidad territorial, de acuerdo al análisis del instrumento PRDU se establece que existe compatibilidad territorial entre el proyecto y la planificación urbana del sector.</t>
  </si>
  <si>
    <t>N°1138/2018</t>
  </si>
  <si>
    <t>N°0095/2018</t>
  </si>
  <si>
    <t>N°1141/2018</t>
  </si>
  <si>
    <t>N°0100/2018</t>
  </si>
  <si>
    <t>N°1137/2018</t>
  </si>
  <si>
    <t>N°0115/2018</t>
  </si>
  <si>
    <t>N°1347/2018</t>
  </si>
  <si>
    <t>N°0119/2018</t>
  </si>
  <si>
    <t>N°0127/2018</t>
  </si>
  <si>
    <t>N°1346/2018</t>
  </si>
  <si>
    <t>N°1348/2018</t>
  </si>
  <si>
    <t>N°0124/2018</t>
  </si>
  <si>
    <t>N°0121/2018</t>
  </si>
  <si>
    <t>N°1349/2018</t>
  </si>
  <si>
    <t>N°0139/2018</t>
  </si>
  <si>
    <t>N°1547/2018</t>
  </si>
  <si>
    <t>N°0142/2018</t>
  </si>
  <si>
    <t>N°1876/2018</t>
  </si>
  <si>
    <t>N°0152/2018</t>
  </si>
  <si>
    <t>N°1750/2018</t>
  </si>
  <si>
    <t>N°015772018</t>
  </si>
  <si>
    <t>N°1745/2018</t>
  </si>
  <si>
    <t>N°0160/2018</t>
  </si>
  <si>
    <t>N°1752/2018</t>
  </si>
  <si>
    <t>De acuerdo al análisis del instrumento PRDU y PRIBCA, no se emite pronunciamiento debido a que el proyecto en cuestión se encuentra normado por el Plan Regulador Comunal cuyo pronunciamiento le corresponde al Municipio respectivo.</t>
  </si>
  <si>
    <t>N°180925/2018</t>
  </si>
  <si>
    <t>N°1746/2018</t>
  </si>
  <si>
    <t>N°0168/2018</t>
  </si>
  <si>
    <t>De acuerdo al análisis del instrumento PRDU, se establece que existe compatibilidad territorial entre el proyecto y la planificación urbana del sector</t>
  </si>
  <si>
    <t>N°1751/2018</t>
  </si>
  <si>
    <t>N°0174/2018</t>
  </si>
  <si>
    <t>N°1915/2018</t>
  </si>
  <si>
    <t>N°0176/2018</t>
  </si>
  <si>
    <t>N°1917/2018</t>
  </si>
  <si>
    <t>N°0179/2018</t>
  </si>
  <si>
    <t>N°1916/2018</t>
  </si>
  <si>
    <t>N°0199/2018</t>
  </si>
  <si>
    <t>N°2071/2018</t>
  </si>
  <si>
    <t>N°0204/2018</t>
  </si>
  <si>
    <t>N°2118/2018</t>
  </si>
  <si>
    <t>N°0207/2018</t>
  </si>
  <si>
    <t>N°2117/2018</t>
  </si>
  <si>
    <t>N°220/2018</t>
  </si>
  <si>
    <t>N°2303/2018</t>
  </si>
  <si>
    <t>N°0217/2018</t>
  </si>
  <si>
    <t>N°2301/2018</t>
  </si>
  <si>
    <t>N°0222/2018</t>
  </si>
  <si>
    <t>N°181368/2018</t>
  </si>
  <si>
    <t>N°2415/2018</t>
  </si>
  <si>
    <t>N°0232/2018</t>
  </si>
  <si>
    <t>N°2414/2018</t>
  </si>
  <si>
    <t>N°0235/2018</t>
  </si>
  <si>
    <t>N°1: Educación de calidad, N°2: Desarrollo Económico Territorial N°3: Región Sustentable, N°4: Integración e internalización,N°5:Integración Social y calidad de vida.</t>
  </si>
  <si>
    <t>N°241672018</t>
  </si>
  <si>
    <t xml:space="preserve">Del análisis del instrumento PRDU, se establece que existe compatibilidad territorial entre el proyecto y la planificación del sector. </t>
  </si>
  <si>
    <t>N°0263/2018</t>
  </si>
  <si>
    <t>N°2752/2018</t>
  </si>
  <si>
    <t>N°0266/2018</t>
  </si>
  <si>
    <t>N°2762/2018</t>
  </si>
  <si>
    <t>N°0259/2018</t>
  </si>
  <si>
    <t>N°2757/2018</t>
  </si>
  <si>
    <t>N°0271/2018</t>
  </si>
  <si>
    <t>N°2754/2018</t>
  </si>
  <si>
    <t>N°0277/2018</t>
  </si>
  <si>
    <t>N°2758/2018</t>
  </si>
  <si>
    <t>N°274/2018</t>
  </si>
  <si>
    <t xml:space="preserve">Del análisis del instrumento PRDU y PRIBCA se establece que existe compatibilidad territorial entre el proyecto y la planificación territorial del sector </t>
  </si>
  <si>
    <t>N°2755/2018</t>
  </si>
  <si>
    <t>N°0282/2018</t>
  </si>
  <si>
    <t>N°2761/2018</t>
  </si>
  <si>
    <t>N°0285/2018</t>
  </si>
  <si>
    <t>N°2756/2018</t>
  </si>
  <si>
    <t>2018/001</t>
  </si>
  <si>
    <t>2018/002</t>
  </si>
  <si>
    <t>2018/003</t>
  </si>
  <si>
    <t>2018/004</t>
  </si>
  <si>
    <t>2018/005</t>
  </si>
  <si>
    <t>2018/006</t>
  </si>
  <si>
    <t>2018/007</t>
  </si>
  <si>
    <t>2018/008</t>
  </si>
  <si>
    <t>2018/009</t>
  </si>
  <si>
    <t>2018/010</t>
  </si>
  <si>
    <t>2018/011</t>
  </si>
  <si>
    <t>2018/012</t>
  </si>
  <si>
    <t>2018/013</t>
  </si>
  <si>
    <t>2018/014</t>
  </si>
  <si>
    <t>2018/015</t>
  </si>
  <si>
    <t>2018/016</t>
  </si>
  <si>
    <t>2018/017</t>
  </si>
  <si>
    <t>2018/018</t>
  </si>
  <si>
    <t>2018/019</t>
  </si>
  <si>
    <t>2018/020</t>
  </si>
  <si>
    <t>2018/021</t>
  </si>
  <si>
    <t>2018/022</t>
  </si>
  <si>
    <t>2018/023</t>
  </si>
  <si>
    <t>2018/024</t>
  </si>
  <si>
    <t>2018/025</t>
  </si>
  <si>
    <t>2018/026</t>
  </si>
  <si>
    <t>2018/027</t>
  </si>
  <si>
    <t>2018/028</t>
  </si>
  <si>
    <t>2018/029</t>
  </si>
  <si>
    <t>2018/030</t>
  </si>
  <si>
    <t>2018/031</t>
  </si>
  <si>
    <t>2018/032</t>
  </si>
  <si>
    <t>2018/033</t>
  </si>
  <si>
    <t>2018/034</t>
  </si>
  <si>
    <t>2018/035</t>
  </si>
  <si>
    <t>2018/036</t>
  </si>
  <si>
    <t>2018/037</t>
  </si>
  <si>
    <t>2018/038</t>
  </si>
  <si>
    <t>2018/039</t>
  </si>
  <si>
    <t>2018/040</t>
  </si>
  <si>
    <t>2018/041</t>
  </si>
  <si>
    <t>2018/042</t>
  </si>
  <si>
    <t>2018/043</t>
  </si>
  <si>
    <t>2018/044</t>
  </si>
  <si>
    <t>2018/045</t>
  </si>
  <si>
    <t>2018/046</t>
  </si>
  <si>
    <t>2018/047</t>
  </si>
  <si>
    <t>Minera Centinela.</t>
  </si>
  <si>
    <t>N°0396/2014</t>
  </si>
  <si>
    <t>509</t>
  </si>
  <si>
    <t>N°0394/2014</t>
  </si>
  <si>
    <t xml:space="preserve"> N°3: Región Sustentable</t>
  </si>
  <si>
    <t>N°0395/2014</t>
  </si>
  <si>
    <t>511</t>
  </si>
  <si>
    <t>N°5:Integración social y calidad de vida</t>
  </si>
  <si>
    <t>Sobre la compatibilidad territoria, de acuerdo al análisis del instrumento PRDU y PRIBCA se establece que existe compatibilidad territorial entre el proyecto y la planificación del área de emplazamiento, teniendo que cumplir con normativa respectiva.</t>
  </si>
  <si>
    <t>N°0623/2014</t>
  </si>
  <si>
    <t>Sobre la compatibilidad territorial, de acuerdo al amálisis del instrumento PRDU y PRIBCA, el proyecto en cuestión se encuentra normado por el Plan Regulador Comunal cuyo pronunciamiento le corresponde al Municipio Respectivo.</t>
  </si>
  <si>
    <t>N°0621/2014</t>
  </si>
  <si>
    <t>N°2: Desarrollo Económico Territorial N°3: Región Sustentable, N°5:Integración social y calidad de vida</t>
  </si>
  <si>
    <t>N°0636/2014</t>
  </si>
  <si>
    <t>513</t>
  </si>
  <si>
    <t>N°0826/2014</t>
  </si>
  <si>
    <t>N°0827/2014</t>
  </si>
  <si>
    <t>N°0993/2014</t>
  </si>
  <si>
    <t>N°0995/2014</t>
  </si>
  <si>
    <t>Sobre la compatibilidad territoria, de acuerdo al análisis del instrumento PRDU, se establece que existe compatibilidad territorial entre el proyecto y la planificación del área de emplazamiento.</t>
  </si>
  <si>
    <t>N°1034/2014</t>
  </si>
  <si>
    <t>N°1032/2014</t>
  </si>
  <si>
    <t>517</t>
  </si>
  <si>
    <t>N°1241/2014</t>
  </si>
  <si>
    <t>N°0522/2014</t>
  </si>
  <si>
    <t>520</t>
  </si>
  <si>
    <t>527</t>
  </si>
  <si>
    <t>N°0704/2014</t>
  </si>
  <si>
    <t>521</t>
  </si>
  <si>
    <t>N°2: Desarrollo Económico Territorial N°3: Región Sustentable.</t>
  </si>
  <si>
    <t xml:space="preserve">N°1850/2014 </t>
  </si>
  <si>
    <t>522</t>
  </si>
  <si>
    <t>N°2: Desarrollo Económico Territorial N°3: Región Sustentable, N°5:Integración social y calidad de vida, N°7: Modernización y Participación</t>
  </si>
  <si>
    <t>N°2: Desarrollo Económico Territorial N°3: Región Sustentable, N°5:Integración social y calidad de vida.</t>
  </si>
  <si>
    <t>Antofagasta-Diego de Almagro-Taltal-Mejillones-Copiapó</t>
  </si>
  <si>
    <t>Pozo Almonte-María Elena</t>
  </si>
  <si>
    <t>Antofagasta-Tierra Amarilla-Alto del Carmen-Chañaral-Diego de Almagro-Taltal-María Elena-Calama-Sierra Gorda-Copiapó-Vallenar</t>
  </si>
  <si>
    <t>N°212/2014</t>
  </si>
  <si>
    <t>N°2292/2014</t>
  </si>
  <si>
    <t>525</t>
  </si>
  <si>
    <t>N°2: Desarrollo Económico Territorial N°3: Región Sustentable, N°5:Integración social y calidad de vida,N°6 Identidad Regional</t>
  </si>
  <si>
    <t>N°2338/2014</t>
  </si>
  <si>
    <t>N°2208/2014</t>
  </si>
  <si>
    <t>526</t>
  </si>
  <si>
    <t>N°2436/2014</t>
  </si>
  <si>
    <t>N°2560/2014</t>
  </si>
  <si>
    <t>Sobre la compatibilidad territorial, de acuerdo al análisis del instrumento PRDU y PRIBCA, se establece que existe compatibilidad territorial entre el proyecto y la planificación del área de emplazamiento, teniendo que cumplir con normativa respectiva.</t>
  </si>
  <si>
    <t>N°2559/2014</t>
  </si>
  <si>
    <t>N°951/2015</t>
  </si>
  <si>
    <t>514</t>
  </si>
  <si>
    <t>515</t>
  </si>
  <si>
    <t>528</t>
  </si>
  <si>
    <t xml:space="preserve">Sobre la compatibilidad territorial, de acuerdo al análisis del instrumento PRDU y PRIBCA, el proyecto y la vialidad definida en la planificación urbana del área de emplazamiento en la Región de Antofagasta. </t>
  </si>
  <si>
    <t>N°2: Desarrollo Económico Territorial N°3: Región Sustentable, N°5:Integración social y calidad de vida, N°6: Identidad Regional, N°7: Modernización y Participación</t>
  </si>
  <si>
    <t>De acuerdo al análisis del instrumento PRDU, se establece que existe compatibilidad territorial entre el proyecto y la planificación del área de emplazamiento en la Región de Antofagasta, teniendo que cumplir con la normativa respectiva</t>
  </si>
  <si>
    <t>N°155/2014</t>
  </si>
  <si>
    <t>TITULAR DEL PROYECTO</t>
  </si>
  <si>
    <t>SESIÓN</t>
  </si>
  <si>
    <t>JUSTIFICACIÓN GORE-ERD</t>
  </si>
  <si>
    <t>MANO DE OBRA ETAPA CONSTRUCCIÓN</t>
  </si>
  <si>
    <t>MANO DE OBRA ETAPA OPERACIÓN</t>
  </si>
  <si>
    <t>MANO DE OBRA ETAPA CIERRE</t>
  </si>
  <si>
    <t>FECHA DE PRESENTACIÓN</t>
  </si>
  <si>
    <t>Nota 1</t>
  </si>
  <si>
    <t>Nota 3</t>
  </si>
  <si>
    <t>No se encuentra ordinario (oficio) en el Sistema de Evaluación de Impacto Ambiental (SEIA)</t>
  </si>
  <si>
    <t>INVERSIÓN (USD)</t>
  </si>
  <si>
    <t>X</t>
  </si>
  <si>
    <t>Y</t>
  </si>
  <si>
    <t>2016/001</t>
  </si>
  <si>
    <t>2016/002</t>
  </si>
  <si>
    <t>2016/003</t>
  </si>
  <si>
    <t>2016/004</t>
  </si>
  <si>
    <t>2016/005</t>
  </si>
  <si>
    <t>2016/006</t>
  </si>
  <si>
    <t>2016/007</t>
  </si>
  <si>
    <t>2016/008</t>
  </si>
  <si>
    <t>2016/009</t>
  </si>
  <si>
    <t>2016/010</t>
  </si>
  <si>
    <t>2016/011</t>
  </si>
  <si>
    <t>2016/012</t>
  </si>
  <si>
    <t>2016/013</t>
  </si>
  <si>
    <t>2016/014</t>
  </si>
  <si>
    <t>2016/015</t>
  </si>
  <si>
    <t>2016/016</t>
  </si>
  <si>
    <t>2016/017</t>
  </si>
  <si>
    <t>2016/018</t>
  </si>
  <si>
    <t>2016/019</t>
  </si>
  <si>
    <t>2016/020</t>
  </si>
  <si>
    <t>2016/021</t>
  </si>
  <si>
    <t>2016/022</t>
  </si>
  <si>
    <t>2016/023</t>
  </si>
  <si>
    <t>2016/024</t>
  </si>
  <si>
    <t>2016/025</t>
  </si>
  <si>
    <t>2016/026</t>
  </si>
  <si>
    <t>2016/027</t>
  </si>
  <si>
    <t>2016/028</t>
  </si>
  <si>
    <t>2016/029</t>
  </si>
  <si>
    <t>2016/030</t>
  </si>
  <si>
    <t>2016/031</t>
  </si>
  <si>
    <t>2016/032</t>
  </si>
  <si>
    <t>2016/033</t>
  </si>
  <si>
    <t>2016/034</t>
  </si>
  <si>
    <t>2016/035</t>
  </si>
  <si>
    <t>2016/036</t>
  </si>
  <si>
    <t>2016/037</t>
  </si>
  <si>
    <t>2012/001</t>
  </si>
  <si>
    <t>2012/002</t>
  </si>
  <si>
    <t>2012/003</t>
  </si>
  <si>
    <t>2012/004</t>
  </si>
  <si>
    <t>2012/005</t>
  </si>
  <si>
    <t>2012/006</t>
  </si>
  <si>
    <t>2012/007</t>
  </si>
  <si>
    <t>2012/008</t>
  </si>
  <si>
    <t>2012/009</t>
  </si>
  <si>
    <t>2012/010</t>
  </si>
  <si>
    <t>2012/011</t>
  </si>
  <si>
    <t>2012/012</t>
  </si>
  <si>
    <t>2012/013</t>
  </si>
  <si>
    <t>2012/014</t>
  </si>
  <si>
    <t>2012/015</t>
  </si>
  <si>
    <t>2012/016</t>
  </si>
  <si>
    <t>2012/017</t>
  </si>
  <si>
    <t>2012/018</t>
  </si>
  <si>
    <t>2012/019</t>
  </si>
  <si>
    <t>2012/020</t>
  </si>
  <si>
    <t>2012/021</t>
  </si>
  <si>
    <t>2012/022</t>
  </si>
  <si>
    <t>2012/023</t>
  </si>
  <si>
    <t>2012/024</t>
  </si>
  <si>
    <t>2012/025</t>
  </si>
  <si>
    <t>2012/026</t>
  </si>
  <si>
    <t>2012/027</t>
  </si>
  <si>
    <t>2012/028</t>
  </si>
  <si>
    <t>2012/029</t>
  </si>
  <si>
    <t>2012/030</t>
  </si>
  <si>
    <t>2012/031</t>
  </si>
  <si>
    <t>2012/032</t>
  </si>
  <si>
    <t>2012/033</t>
  </si>
  <si>
    <t>2012/034</t>
  </si>
  <si>
    <t>2012/035</t>
  </si>
  <si>
    <t>2012/036</t>
  </si>
  <si>
    <t>2012/037</t>
  </si>
  <si>
    <t>2012/038</t>
  </si>
  <si>
    <t>2012/039</t>
  </si>
  <si>
    <t>2012/040</t>
  </si>
  <si>
    <t>2012/041</t>
  </si>
  <si>
    <t>2012/042</t>
  </si>
  <si>
    <t>2012/043</t>
  </si>
  <si>
    <t>2012/044</t>
  </si>
  <si>
    <t>2012/045</t>
  </si>
  <si>
    <t>2012/046</t>
  </si>
  <si>
    <t>2012/047</t>
  </si>
  <si>
    <t>2012/048</t>
  </si>
  <si>
    <t>2012/049</t>
  </si>
  <si>
    <t>2012/050</t>
  </si>
  <si>
    <t>2012/051</t>
  </si>
  <si>
    <t>2012/052</t>
  </si>
  <si>
    <t>2012/053</t>
  </si>
  <si>
    <t>2012/054</t>
  </si>
  <si>
    <t>2012/055</t>
  </si>
  <si>
    <t>2012/056</t>
  </si>
  <si>
    <t>2012/057</t>
  </si>
  <si>
    <t>2012/058</t>
  </si>
  <si>
    <t>2012/059</t>
  </si>
  <si>
    <t>2012/060</t>
  </si>
  <si>
    <t>2012/061</t>
  </si>
  <si>
    <t>2012/062</t>
  </si>
  <si>
    <t>2012/063</t>
  </si>
  <si>
    <t>2012/064</t>
  </si>
  <si>
    <t>2012/065</t>
  </si>
  <si>
    <t>2012/066</t>
  </si>
  <si>
    <t>2012/067</t>
  </si>
  <si>
    <t>2012/068</t>
  </si>
  <si>
    <t>2012/069</t>
  </si>
  <si>
    <t>2012/070</t>
  </si>
  <si>
    <t>2012/071</t>
  </si>
  <si>
    <t>2012/072</t>
  </si>
  <si>
    <t>2012/073</t>
  </si>
  <si>
    <t>2012/074</t>
  </si>
  <si>
    <t>2012/075</t>
  </si>
  <si>
    <t>2012/076</t>
  </si>
  <si>
    <t>2012/077</t>
  </si>
  <si>
    <t>2012/078</t>
  </si>
  <si>
    <t>2012/079</t>
  </si>
  <si>
    <t>2012/080</t>
  </si>
  <si>
    <t>2012/081</t>
  </si>
  <si>
    <t>2012/082</t>
  </si>
  <si>
    <t>2012/083</t>
  </si>
  <si>
    <t>2012/084</t>
  </si>
  <si>
    <t>2012/085</t>
  </si>
  <si>
    <t>2012/086</t>
  </si>
  <si>
    <t>2012/087</t>
  </si>
  <si>
    <t>2012/088</t>
  </si>
  <si>
    <t>2012/089</t>
  </si>
  <si>
    <t>2012/090</t>
  </si>
  <si>
    <t>2012/091</t>
  </si>
  <si>
    <t>2012/092</t>
  </si>
  <si>
    <t>2012/093</t>
  </si>
  <si>
    <t>2012/094</t>
  </si>
  <si>
    <t>2012/095</t>
  </si>
  <si>
    <t>2012/096</t>
  </si>
  <si>
    <t>2012/097</t>
  </si>
  <si>
    <t>2012/098</t>
  </si>
  <si>
    <t>2012/099</t>
  </si>
  <si>
    <t>2014/001</t>
  </si>
  <si>
    <t>2014/002</t>
  </si>
  <si>
    <t>2014/003</t>
  </si>
  <si>
    <t>2014/004</t>
  </si>
  <si>
    <t>2014/005</t>
  </si>
  <si>
    <t>2014/006</t>
  </si>
  <si>
    <t>2014/007</t>
  </si>
  <si>
    <t>2014/008</t>
  </si>
  <si>
    <t>2014/009</t>
  </si>
  <si>
    <t>2014/010</t>
  </si>
  <si>
    <t>2014/011</t>
  </si>
  <si>
    <t>2014/012</t>
  </si>
  <si>
    <t>2014/013</t>
  </si>
  <si>
    <t>2014/014</t>
  </si>
  <si>
    <t>2014/015</t>
  </si>
  <si>
    <t>2014/016</t>
  </si>
  <si>
    <t>2014/017</t>
  </si>
  <si>
    <t>2014/018</t>
  </si>
  <si>
    <t>2014/019</t>
  </si>
  <si>
    <t>2014/020</t>
  </si>
  <si>
    <t>2014/021</t>
  </si>
  <si>
    <t>2014/022</t>
  </si>
  <si>
    <t>2014/023</t>
  </si>
  <si>
    <t>2014/024</t>
  </si>
  <si>
    <t>2014/025</t>
  </si>
  <si>
    <t>2014/026</t>
  </si>
  <si>
    <t>2014/027</t>
  </si>
  <si>
    <t>2014/028</t>
  </si>
  <si>
    <t>2014/029</t>
  </si>
  <si>
    <t>2014/030</t>
  </si>
  <si>
    <t>2014/031</t>
  </si>
  <si>
    <t>2014/032</t>
  </si>
  <si>
    <t>2014/033</t>
  </si>
  <si>
    <t>2014/034</t>
  </si>
  <si>
    <t>2014/035</t>
  </si>
  <si>
    <t>2014/036</t>
  </si>
  <si>
    <t>2014/037</t>
  </si>
  <si>
    <t>2014/038</t>
  </si>
  <si>
    <t>2014/039</t>
  </si>
  <si>
    <t>2014/040</t>
  </si>
  <si>
    <t>2014/041</t>
  </si>
  <si>
    <t>2014/042</t>
  </si>
  <si>
    <t>2014/043</t>
  </si>
  <si>
    <t>2014/044</t>
  </si>
  <si>
    <t>2014/045</t>
  </si>
  <si>
    <t>2014/046</t>
  </si>
  <si>
    <t>2014/047</t>
  </si>
  <si>
    <t>2014/048</t>
  </si>
  <si>
    <t>2014/049</t>
  </si>
  <si>
    <t>2014/050</t>
  </si>
  <si>
    <t>2014/051</t>
  </si>
  <si>
    <t>2014/052</t>
  </si>
  <si>
    <t>2014/053</t>
  </si>
  <si>
    <t>2014/054</t>
  </si>
  <si>
    <t>2014/055</t>
  </si>
  <si>
    <t>2014/056</t>
  </si>
  <si>
    <t>2014/057</t>
  </si>
  <si>
    <t>2014/058</t>
  </si>
  <si>
    <t>2014/059</t>
  </si>
  <si>
    <t>2014/060</t>
  </si>
  <si>
    <t>2014/061</t>
  </si>
  <si>
    <t>2014/062</t>
  </si>
  <si>
    <t>2014/063</t>
  </si>
  <si>
    <t>2014/064</t>
  </si>
  <si>
    <t>2015/001</t>
  </si>
  <si>
    <t>2015/002</t>
  </si>
  <si>
    <t>2015/003</t>
  </si>
  <si>
    <t>2015/004</t>
  </si>
  <si>
    <t>2015/005</t>
  </si>
  <si>
    <t>2015/006</t>
  </si>
  <si>
    <t>2015/007</t>
  </si>
  <si>
    <t>2015/008</t>
  </si>
  <si>
    <t>2015/009</t>
  </si>
  <si>
    <t>2015/010</t>
  </si>
  <si>
    <t>2015/011</t>
  </si>
  <si>
    <t>2015/012</t>
  </si>
  <si>
    <t>2015/013</t>
  </si>
  <si>
    <t>2015/014</t>
  </si>
  <si>
    <t>2015/015</t>
  </si>
  <si>
    <t>2015/016</t>
  </si>
  <si>
    <t>2015/017</t>
  </si>
  <si>
    <t>2015/018</t>
  </si>
  <si>
    <t>2015/019</t>
  </si>
  <si>
    <t>2015/020</t>
  </si>
  <si>
    <t>2015/021</t>
  </si>
  <si>
    <t>2015/022</t>
  </si>
  <si>
    <t>2015/023</t>
  </si>
  <si>
    <t>2015/024</t>
  </si>
  <si>
    <t>2015/025</t>
  </si>
  <si>
    <t>2015/026</t>
  </si>
  <si>
    <t>2015/027</t>
  </si>
  <si>
    <t>2015/028</t>
  </si>
  <si>
    <t>2015/029</t>
  </si>
  <si>
    <t>2015/030</t>
  </si>
  <si>
    <t>2015/031</t>
  </si>
  <si>
    <t>2015/032</t>
  </si>
  <si>
    <t>2015/033</t>
  </si>
  <si>
    <t>2015/034</t>
  </si>
  <si>
    <t>2015/035</t>
  </si>
  <si>
    <t>2015/036</t>
  </si>
  <si>
    <t>2015/037</t>
  </si>
  <si>
    <t>2015/038</t>
  </si>
  <si>
    <t>2015/039</t>
  </si>
  <si>
    <t>2015/040</t>
  </si>
  <si>
    <t>2015/041</t>
  </si>
  <si>
    <t>2015/042</t>
  </si>
  <si>
    <t>2015/043</t>
  </si>
  <si>
    <t>2015/044</t>
  </si>
  <si>
    <t>2015/045</t>
  </si>
  <si>
    <t>2015/046</t>
  </si>
  <si>
    <t>2015/047</t>
  </si>
  <si>
    <t>2015/048</t>
  </si>
  <si>
    <t>2015/049</t>
  </si>
  <si>
    <t>2015/050</t>
  </si>
  <si>
    <t>2015/051</t>
  </si>
  <si>
    <t>2015/052</t>
  </si>
  <si>
    <t>2015/053</t>
  </si>
  <si>
    <t>2015/054</t>
  </si>
  <si>
    <t>2015/055</t>
  </si>
  <si>
    <t>2015/056</t>
  </si>
  <si>
    <t>2015/057</t>
  </si>
  <si>
    <t>2015/058</t>
  </si>
  <si>
    <t>2015/059</t>
  </si>
  <si>
    <t>2015/060</t>
  </si>
  <si>
    <t>2015/061</t>
  </si>
  <si>
    <t>2015/062</t>
  </si>
  <si>
    <t>2015/063</t>
  </si>
  <si>
    <t>2015/064</t>
  </si>
  <si>
    <t>2015/065</t>
  </si>
  <si>
    <t>2015/066</t>
  </si>
  <si>
    <t>El Gobierno Regional de Antofagasta no emitio pronunciamiento referentes a las iniciativas del Sistema de Evaluación ambiental (SEIA)</t>
  </si>
  <si>
    <t>N°</t>
  </si>
  <si>
    <t>NOMBRE DE CAMPO</t>
  </si>
  <si>
    <t>SIGNIFICADO</t>
  </si>
  <si>
    <t>N° ORD SEA</t>
  </si>
  <si>
    <t>Indica número de ordinario enviado por el Servicio de Evaluación Ambiental, en donde solicita pronunciamiento ambiental al proyecto en evaluación al Gobierno Regional.</t>
  </si>
  <si>
    <t>Fecha del Ordinario del Servicio Evaluación Ambiental (SEA).</t>
  </si>
  <si>
    <t>FECHA LIMITE</t>
  </si>
  <si>
    <t>Indica la fecha límite en que el Gobierno Regional deberá ser remitido el pronunciamiento ambiental al Servicio Evaluación Ambiental.</t>
  </si>
  <si>
    <t>Código Interno Identificador.</t>
  </si>
  <si>
    <t>Indica nombre del proyecto</t>
  </si>
  <si>
    <t>Indica el nombre del titular del proyecto ya sea persona natural o jurídica que ingresa el proyecto.</t>
  </si>
  <si>
    <t>Indica link del expediente del proyecto en el Sistema de Evaluación de Impacto Ambiental (SEIA).</t>
  </si>
  <si>
    <t>N° de sesión Consejo Regional en donde fue aprobado el pronunciamiento ambiental del proyecto en evaluación.</t>
  </si>
  <si>
    <t>PRONUCIAMIENTO ERD*</t>
  </si>
  <si>
    <t>Indica pronunciamiento referente a la Estrategia Regional de Desarrollo vigente, el cual puede ser favorable, observado o desfavorable.</t>
  </si>
  <si>
    <t>JUSTIFICACIÓN GORE -ERD</t>
  </si>
  <si>
    <t>Indica razón por la cual el Gobierno Regional de Antofagasta se pronuncia (favorable, observado o desfavorable) ante el proyecto en evaluación.</t>
  </si>
  <si>
    <t>Indica si el proyecto es compatible territorialmente según instrumentos de planificación territorial vigentes, el cual puede ser compatible, no compatible, no se emite pronunciamiento.</t>
  </si>
  <si>
    <t>JUSTIFICACIÓN GORE -TERRITORIAL</t>
  </si>
  <si>
    <t>Indica razón por la cual el Gobierno Regional de Antofagasta se pronuncia (compatible, no compatible, no se emite pronunciamiento) ante el proyecto en evaluación.</t>
  </si>
  <si>
    <t>N° ORD GORE</t>
  </si>
  <si>
    <t>Indica número de ordinario enviado por el Gobierno Regional con pronunciamiento ambiental del proyecto en evaluación.</t>
  </si>
  <si>
    <t>Fecha del Ordinario enviado por el Gobierno Regional.</t>
  </si>
  <si>
    <t>Indica el formato en el cual ingresa el proyecto SEIA, estos son Declaración o Estudio de Impacto Ambiental (EIA-DIA).</t>
  </si>
  <si>
    <t>Indica la región en donde se emplaza el proyecto.</t>
  </si>
  <si>
    <t>Indica la o las comunas en donde se emplaza el proyecto.</t>
  </si>
  <si>
    <t>Indica la provincia en donde se emplaza el proyecto.</t>
  </si>
  <si>
    <t xml:space="preserve">Corresponde a las tipologías por las cuales ingresa un proyecto al Sistema de Evaluación de Impacto Ambiental, establecidas en el artículo 10 de la Ley Nº 19.300, modificada por la Ley 20.417, y especificadas en el artículo 3º del Reglamento del SEIA, D.S. N° 40/12 del Ministerio del Medio Ambiente. </t>
  </si>
  <si>
    <t>Indica la inversión necesaria declarada por el titular.</t>
  </si>
  <si>
    <t>Indica la mano de obra necesaria para la etapa de construcción del proyecto en evaluación.</t>
  </si>
  <si>
    <t>Indica la mano de obra necesaria para la etapa de operación del proyecto en evaluación.</t>
  </si>
  <si>
    <t>Indica la mano de obra necesaria para la etapa de cierre del proyecto en evaluación.</t>
  </si>
  <si>
    <t>Fecha en la cual el titular presenta el proyecto al Sistema de Evaluación de Impacto Ambiental (SEIA).</t>
  </si>
  <si>
    <t>ESTADO DE EVALUACIÓN</t>
  </si>
  <si>
    <t>Indica si el proyecto, se encuentra en estado: aprobado, rechazado, en calificación, desistido, caducado o revocado.</t>
  </si>
  <si>
    <t>Indica la fecha en el Servicio Evaluación Ambiental califica favorable o desfavorable al proyecto en evaluación.</t>
  </si>
  <si>
    <t>Indica si el proyecto pertenece al sector Agropecuario, Energía, Equipamiento, Forestal, Infraestructura de Transporte, Infraestructura Hidráulica, Infraestructura Portuaria, Inmobiliarios, Instalaciones fabriles varias, Minería, otros, Pesca y Acuicultura, Saneamiento Ambiental, Planificación Territorial e Inmobiliaria, Transporte. (Fuente SEIA)</t>
  </si>
  <si>
    <t>Indica punto representativo del proyecto en WGS 84, UTM.</t>
  </si>
  <si>
    <r>
      <t>Nota</t>
    </r>
    <r>
      <rPr>
        <vertAlign val="superscript"/>
        <sz val="10"/>
        <rFont val="Arial"/>
        <family val="2"/>
      </rPr>
      <t>1</t>
    </r>
  </si>
  <si>
    <r>
      <t>Nota</t>
    </r>
    <r>
      <rPr>
        <vertAlign val="superscript"/>
        <sz val="10"/>
        <rFont val="Arial"/>
        <family val="2"/>
      </rPr>
      <t>2</t>
    </r>
  </si>
  <si>
    <r>
      <t>Nota</t>
    </r>
    <r>
      <rPr>
        <vertAlign val="superscript"/>
        <sz val="10"/>
        <rFont val="Arial"/>
        <family val="2"/>
      </rPr>
      <t>2</t>
    </r>
    <r>
      <rPr>
        <sz val="11"/>
        <color theme="1"/>
        <rFont val="Calibri"/>
        <family val="2"/>
        <scheme val="minor"/>
      </rPr>
      <t/>
    </r>
  </si>
  <si>
    <r>
      <t>Nota</t>
    </r>
    <r>
      <rPr>
        <vertAlign val="superscript"/>
        <sz val="10"/>
        <rFont val="Arial"/>
        <family val="2"/>
      </rPr>
      <t>3</t>
    </r>
  </si>
  <si>
    <r>
      <t>Nota</t>
    </r>
    <r>
      <rPr>
        <vertAlign val="superscript"/>
        <sz val="10"/>
        <color theme="1"/>
        <rFont val="Arial"/>
        <family val="2"/>
      </rPr>
      <t>3</t>
    </r>
  </si>
  <si>
    <r>
      <t>Nota</t>
    </r>
    <r>
      <rPr>
        <vertAlign val="superscript"/>
        <sz val="10"/>
        <color theme="1"/>
        <rFont val="Arial"/>
        <family val="2"/>
      </rPr>
      <t>3</t>
    </r>
    <r>
      <rPr>
        <sz val="11"/>
        <color theme="1"/>
        <rFont val="Calibri"/>
        <family val="2"/>
        <scheme val="minor"/>
      </rPr>
      <t/>
    </r>
  </si>
  <si>
    <r>
      <t>Nota</t>
    </r>
    <r>
      <rPr>
        <vertAlign val="superscript"/>
        <sz val="10"/>
        <color theme="1"/>
        <rFont val="Arial"/>
        <family val="2"/>
      </rPr>
      <t>2</t>
    </r>
  </si>
  <si>
    <r>
      <t>Nota</t>
    </r>
    <r>
      <rPr>
        <vertAlign val="superscript"/>
        <sz val="10"/>
        <color theme="1"/>
        <rFont val="Arial"/>
        <family val="2"/>
      </rPr>
      <t>2</t>
    </r>
    <r>
      <rPr>
        <sz val="11"/>
        <color theme="1"/>
        <rFont val="Calibri"/>
        <family val="2"/>
        <scheme val="minor"/>
      </rPr>
      <t/>
    </r>
  </si>
  <si>
    <t>A partir del año 2016 el consejo regional de Antofagasta comenzó a realizar acuerdos en sesión CORE sobre los pronunciamientos observados referentes a las iniciativas del Sistema de Evaluación ambiental (SEIA)</t>
  </si>
  <si>
    <t>N°6: Identidad Regional</t>
  </si>
  <si>
    <t>Transporte De Cianuro De Sodio Desde Puerto Región Antofagasta  Faena Salvador</t>
  </si>
  <si>
    <t>Ampliación Capacidad De Almacenamiento De Combustibles Liquidos Lomas Bayas</t>
  </si>
  <si>
    <t>Sistema De Impulsión De Agua Lequena-Ujina</t>
  </si>
  <si>
    <t xml:space="preserve">Relocalización Planta De Explosivos </t>
  </si>
  <si>
    <t>Nuevo Escenario Operacional De Procesamiento De Concentrado De La División Ministro Hales</t>
  </si>
  <si>
    <t>Cambio Tecnologico Para La Disminución De Emisiones De So2</t>
  </si>
  <si>
    <t>Proyecto Modificación Ii Planta De Oxidos Taltal</t>
  </si>
  <si>
    <t xml:space="preserve">Ampliación Terminal Maritimo Para La Recepción De Amoniaco Anhidrico </t>
  </si>
  <si>
    <t>Proyecto Linea De Transmisión Electrica Cerro Pabellón</t>
  </si>
  <si>
    <t>Planta Fotovoltaica Encuentro Solar</t>
  </si>
  <si>
    <t>Limpieza De Concentrados De Molibdeno</t>
  </si>
  <si>
    <t>Planta Fotovoltaica Crucero Solar</t>
  </si>
  <si>
    <t>Planta De Fabricación, Reacondicionamiento Y Almacenamiento De Modulo Prefabricados Y Hostal</t>
  </si>
  <si>
    <t xml:space="preserve">Planta De Producción De Acido Sulfurico Antucoya </t>
  </si>
  <si>
    <t>Ampliación Pampa Blanca</t>
  </si>
  <si>
    <t>Proyecto Inmobiliario Portal Del Inca</t>
  </si>
  <si>
    <t>Modificación De La Declaracón De Impacto Ambiental Proyecto De Transporte De Sulfhidrato De Sodio En Primera Y Segunda Región</t>
  </si>
  <si>
    <t>Planta De Reciclaje De Plástico, Recicla La Negra</t>
  </si>
  <si>
    <t>Transporte De Ácido Sulfúrico Regiones Antofagasta, Atacama Y Coquimbo</t>
  </si>
  <si>
    <t>Modificación De Rutas Y Capacidades De Transporte De Ácido Sulfúrico Autorizadas A Sotratser Sa, En La Segunda Región De Antofagasta</t>
  </si>
  <si>
    <t xml:space="preserve">Lte 1X110 Kv Mejillones </t>
  </si>
  <si>
    <t>Lte 2X220 Kv Encuentro - Sierra Gorda</t>
  </si>
  <si>
    <t>Planta Termosolar 
Pedro De Valdivia</t>
  </si>
  <si>
    <t>Proyecto Fotovoltaico Domeyko 2</t>
  </si>
  <si>
    <t>Proyecto Pv Coya</t>
  </si>
  <si>
    <t>Modificaciones A Las Fuentes De Suministros De Materiales E Instalaciones Complementarias - Pila Dinámica</t>
  </si>
  <si>
    <t>Proyecto Fotovoltaico Crucero Oeste</t>
  </si>
  <si>
    <t>Proyecto Fotovoltaico Laberinto Oeste</t>
  </si>
  <si>
    <t>Proyecto Fotovoltaico Laberinto Este</t>
  </si>
  <si>
    <t>Explotación A Rajo Abierto Proyecto Pampa Augusta Victoria</t>
  </si>
  <si>
    <t>Proyecto Fotovoltaico Domeyko Este</t>
  </si>
  <si>
    <t>Proyecto Fotovoltaico Crucero Este</t>
  </si>
  <si>
    <t>Proyecto Explotación Sectores Simoide Y Valentina Sur</t>
  </si>
  <si>
    <t>Ampliación Planta De Carbonato De Litio-La Negra</t>
  </si>
  <si>
    <t>Proyecto Explotación Nuevo  Rajo Quillota  En Mina Guanaco</t>
  </si>
  <si>
    <t>Proyecto Transporte Ferroviario  De Concentrado  De Cobre</t>
  </si>
  <si>
    <t>Actualización Proyecto  De Tratamiento Corporativo  De Concentrados De Molibdeno</t>
  </si>
  <si>
    <t>Planta  Lix-Sxew  400 Tmf/Mes Enami Tocopilla</t>
  </si>
  <si>
    <t>Centro  De Tratamiento  Y Disposición Final De  Residuos Sólidos Domiciliarios  Y Asimilables</t>
  </si>
  <si>
    <t>Planta De Perlita Con Agregado Nitrogenado</t>
  </si>
  <si>
    <t>Planta Fotovoltaica San Pedro De Atacama I</t>
  </si>
  <si>
    <t>Desmantelamiento Planta De Petróleo Codelco Antofagasta</t>
  </si>
  <si>
    <t>Línea De Alta Tensión S/E Chacaya - S/E Crucero</t>
  </si>
  <si>
    <t>Terminal Marítimo Flotante De Gnl</t>
  </si>
  <si>
    <t>Patio De Carga De Camiones De Gnl Mejillones</t>
  </si>
  <si>
    <t>Cambio Emplazamiento Planta José Antonio Moreno Enami Taltal</t>
  </si>
  <si>
    <t>Mina-Planta Mantos Al Sol</t>
  </si>
  <si>
    <t>Explotación  Y Exploración  De Minerales  De Hierro, Caprica Iron</t>
  </si>
  <si>
    <t>Planta Fotovoltaica San Pedro De Atacama Iv</t>
  </si>
  <si>
    <t>Procesamiento De Óxido Dmh</t>
  </si>
  <si>
    <t>Transporte De Residuos E Insumos A Complejo Industrial Ecometales Limited</t>
  </si>
  <si>
    <t>Planta Solar Fotovoltaica Usya</t>
  </si>
  <si>
    <t>Declaración De Impacto Ambiental Dia Y Diseño Plan De Cierre Vertedero Tocopilla</t>
  </si>
  <si>
    <t>Planta De Fabricación De Azida De Plomo</t>
  </si>
  <si>
    <t>Modificación Proyecto De Transporte De Ácido Sulfúrico A Granel Entre La Primera Y Décima Regiones De Chile</t>
  </si>
  <si>
    <t>Transporte Y Logística Interregional De Cargas Y/O Sustancias Peligrosas</t>
  </si>
  <si>
    <t>Línea De Transmisión Eléctrica Cerro Pabellón</t>
  </si>
  <si>
    <t>Regularización Y Mejoramiento Tap-Off En 110 Kv Respaldo Uribe</t>
  </si>
  <si>
    <t>Nueva Zona De Mina Pedro De Valdivia</t>
  </si>
  <si>
    <t>Construcción Paseo Río Loa, Calama, Código 20191503-0</t>
  </si>
  <si>
    <t>Modificación De Subestación Eléctrica Y Sistema De Almacenamiento De Energía De Central Termoeléctrica Cochrane</t>
  </si>
  <si>
    <t>Uso De Ceniza De Termoeléctricas En Planta Molienda Norte</t>
  </si>
  <si>
    <t>Actividad De Recuperación De Aceite Dieléctrico En Transformadores</t>
  </si>
  <si>
    <t>Aumento De Capacidad De Transporte Terrestre De Ácido Sulfúrico En Y Entre Las Regiones Xv, I, Ii Y Iii</t>
  </si>
  <si>
    <t>Tratamiento De Fracción Gruesa Relaves Frescos En Planta De Tratamiento De Residuos Mineros</t>
  </si>
  <si>
    <t>Explotación Fase 15-A Del Rajo Lince</t>
  </si>
  <si>
    <t>Optimización De Emplazamiento De Instalaciones De Suministros Para Minera Escondida</t>
  </si>
  <si>
    <t>Segunda Modificación Proyecto Mantos De La Luna</t>
  </si>
  <si>
    <t>Regularización Planta De Áridos Mario Torres</t>
  </si>
  <si>
    <t>Proyecto Openpit Angélica</t>
  </si>
  <si>
    <t>Modificación Central Termoeléctrica Nueva Tocopilla Para El Cumplimiento De Norma De Emisiones Centrales Termoeléctricas</t>
  </si>
  <si>
    <t>Abastecimiento De Agua Proyecto Sierra Gorda</t>
  </si>
  <si>
    <t>Campamento De Construcción Ducto E Instalaciones De Apoyo</t>
  </si>
  <si>
    <t>Central A Gas Natural Ciclo Combinado Kelar</t>
  </si>
  <si>
    <t>Transporte De Ácido Sulfurico  Entre La  Ii Y Iii Región .</t>
  </si>
  <si>
    <t>Proyecto Modificación Ii Mina Altamira</t>
  </si>
  <si>
    <t>Ampliación Planta De Secado Y Compactado De Cloruro De Potasio</t>
  </si>
  <si>
    <t>Recepción, Acopio Y Embarque De Concentrados De Cobre</t>
  </si>
  <si>
    <t>Centro Integral De Manejo De Residuos Peligrosos Y No Peligrosos</t>
  </si>
  <si>
    <t>Tapas De Hormigón Y Atravieso Vehicular Del Canal Topate</t>
  </si>
  <si>
    <t>Centro De Almacenamiento De Residuos Industriales, Gesam La Negra</t>
  </si>
  <si>
    <t>Centro De Recuperación De Tambores Y Contenedores Ibc Contaminados, Plambiental La Negra</t>
  </si>
  <si>
    <t>Servicios Integrados De Transporte Limitada</t>
  </si>
  <si>
    <t>Compañía Minera Doña Inés De Collahuasi Scm</t>
  </si>
  <si>
    <t>Coorporación Nacional Del Cobre De Chile</t>
  </si>
  <si>
    <t>Geotermica Del Norte S.A.</t>
  </si>
  <si>
    <t>Energías Renovables Fotones De Chile Limitada</t>
  </si>
  <si>
    <t>Promet Servicios S.A</t>
  </si>
  <si>
    <t>Sqm Industrial S.A.</t>
  </si>
  <si>
    <t>Sociedad De Transportes Camaro Ltda.</t>
  </si>
  <si>
    <t>Sotraser S.A</t>
  </si>
  <si>
    <t>Abengoa Chile</t>
  </si>
  <si>
    <t>Central Illapa S.A.</t>
  </si>
  <si>
    <t>Helio Atacama Seis Spa</t>
  </si>
  <si>
    <t>Solventus Chile Spa</t>
  </si>
  <si>
    <t>Sierra Gorda S.C.M.</t>
  </si>
  <si>
    <t>Minera Escondida Limitada</t>
  </si>
  <si>
    <t>Helio Atacama Uno Spa</t>
  </si>
  <si>
    <t>Helio Atacama Cuatro Spa</t>
  </si>
  <si>
    <t>Helio Atacama Tres Spa</t>
  </si>
  <si>
    <t>Helio Atacama Dos Spa</t>
  </si>
  <si>
    <t>Sierra Miranda Scm</t>
  </si>
  <si>
    <t>Rockwood Litio Ltda.</t>
  </si>
  <si>
    <t>Guanaco Compañía Minera Limitada</t>
  </si>
  <si>
    <t>Antofagasta Railway Company Plc (Fcab)</t>
  </si>
  <si>
    <t>Sociedad De Procesamiento De Molibdeno Ltda.</t>
  </si>
  <si>
    <t>Empresa Nacional De Minera</t>
  </si>
  <si>
    <t>Ilustre Municipalidad De Antofagasta</t>
  </si>
  <si>
    <t>Minera Santa Fé</t>
  </si>
  <si>
    <t>Eosol New Energy                S.A.</t>
  </si>
  <si>
    <t>Element Power Chile S.A.</t>
  </si>
  <si>
    <t>Parque Eolico Taltal S.A.</t>
  </si>
  <si>
    <t>Aprovechamientos Energéticos S.A.</t>
  </si>
  <si>
    <t>Codelco Chile, Division Chuquicamata</t>
  </si>
  <si>
    <t>E-Cl S.A.</t>
  </si>
  <si>
    <t>Progas S.A.</t>
  </si>
  <si>
    <t>Sociedad Gnl Mejillones S.A.</t>
  </si>
  <si>
    <t>Empresa Nacional De Mineria</t>
  </si>
  <si>
    <t>Sociedad Minera E Industrial Los Mantos Limitada</t>
  </si>
  <si>
    <t>Inversiones 
Caprica Iron 
Spa</t>
  </si>
  <si>
    <t>Planta Solar San Pedro Iv S.A</t>
  </si>
  <si>
    <t>Corporación Nacional Del Cobre De Chile</t>
  </si>
  <si>
    <t>Ecometaleslimited Agencia De Chile</t>
  </si>
  <si>
    <t>Ilustre Municipalidad De Tocopilla</t>
  </si>
  <si>
    <t>Orica Chile Distribution Sa</t>
  </si>
  <si>
    <t>Geotérmica Del Norte S.A</t>
  </si>
  <si>
    <t>Empresa De Transmisión Eléctrica Transemel S.A.</t>
  </si>
  <si>
    <t>Generación Solar Spa</t>
  </si>
  <si>
    <t>Sqm Industrial S.A</t>
  </si>
  <si>
    <t>Ilustre Municipalidad De Calama</t>
  </si>
  <si>
    <t xml:space="preserve">E-Cl S.A. </t>
  </si>
  <si>
    <t>Ecometales 
Limited Agencia En Chile</t>
  </si>
  <si>
    <t>Minera Michilla Sa</t>
  </si>
  <si>
    <t>Compañía Minera Mantos De La Luna S.A</t>
  </si>
  <si>
    <t>Aguas Blancas Solar 1</t>
  </si>
  <si>
    <t>Norgener S.A</t>
  </si>
  <si>
    <t>Sierra Gorda S.C.M</t>
  </si>
  <si>
    <t>Siera Gorda S.C.M</t>
  </si>
  <si>
    <t>Sqm Salar S.A</t>
  </si>
  <si>
    <t>Stericycle Minería Spa</t>
  </si>
  <si>
    <t>Aes Gener S.A</t>
  </si>
  <si>
    <t>N°2Desarrollo Económico Territorial N°3 Región Sustentable N°5 Inegración Socla Y Calidad De Vida</t>
  </si>
  <si>
    <t>N°3: Región Sustentable N°5: Integración Social Y Calidad De Vida</t>
  </si>
  <si>
    <t xml:space="preserve">N°2 Desarrollo Economico Territorial </t>
  </si>
  <si>
    <t>N°2:Desarrollo Económico Territorial</t>
  </si>
  <si>
    <t xml:space="preserve">N°2:  Desarrollo  Económico Territorial. N°3:  Región  Sustentable N°4:  Integración  E Internacionalización N°5:  Integración  Social  Y Calidad De Vida </t>
  </si>
  <si>
    <t>Si bien existe compatibilidad territorial con respecto a los Instrumentos De Planificación Territorial De La Región De Antofagasta Y Se Relaciona Con El Lineamiento N°3 (Región Sustentable), Objetivo General N° 4 Y 6, Así Como También Con El Lineamiento N°5 (Integración Social Y Calidad De Vida), Objetivo General N° 2, Este Proyecto No Asegura La Protección Del Recurso Hídrico De La Región, Definido En La Estrategia Regional De Desarrollo En El Objetivo General N°1 Del Lineamiento N°3, Región Sustentable, El Cual Señala Lo Siguiente: “Proteger El Recurso Hídrico A Través De Una Eficiente Administración, En Concordancia Con Las Condiciones Regionales De Extrema Aridez Y Atendiendo A Las Presiones Que Se Ejercen Sobre Su Oferta Limitada Y Poco Conocida”</t>
  </si>
  <si>
    <t>Lineamiento N°2: Desarrollo Económico Territorial N°3: Región Sustentable</t>
  </si>
  <si>
    <t>Lineamiento N°2Desarrollo Económico Territorial Lineamiento N°3 Región SustentableLineamiento  N°5 Inegración Socla Y Calidad De Vida</t>
  </si>
  <si>
    <t>Lineamiento N°2:Desarrollo Económico Territorial Lineamiento N°3: Región Sustentable Lineamiento N°4:Integración E Internacionalización 
Lineamiento N°5:Integración Social Y Calidad De Vida Lineamiento N°6: Identidad Regional</t>
  </si>
  <si>
    <t>Lineamiento N°2:Desarrollo Económico Territorial Lineamiento N°3: Región Sustentable Lineamiento N°5:Integración Y Calidad De Vida</t>
  </si>
  <si>
    <t xml:space="preserve"> N°2: Desarrollo Económico Territorial,Lineamiento N°3: Región Sustentable</t>
  </si>
  <si>
    <t xml:space="preserve"> N°3: Región Sustentanble</t>
  </si>
  <si>
    <t>N°2: Desarrollo económico territorial  N°5:Integración social y calidad de vida</t>
  </si>
  <si>
    <t>N°2: Desarrollo Económico Territorial,Lineamiento N°3: Región Sustentable</t>
  </si>
  <si>
    <t>Módulo de almacenamiento y filtrado de aceite</t>
  </si>
  <si>
    <t>Reposición del museo arqueológico R.P. Gustavo Le Paige, comuna de San Pedro de Atacama</t>
  </si>
  <si>
    <t>Planta de reparación y recauchaje de neumáticos gigantes de equipos mineros</t>
  </si>
  <si>
    <t>LTE 1X220KV nueva Mejillones</t>
  </si>
  <si>
    <t>Planta recuperadora de metales</t>
  </si>
  <si>
    <t>Algorta Fase II</t>
  </si>
  <si>
    <t>N°2: Desarrollo Económico Territorial, N°3: Región Sustentable.</t>
  </si>
  <si>
    <t>Planta de tratamiento de Riles</t>
  </si>
  <si>
    <t>Maquinaria y Equipos Santa Marta S.A.</t>
  </si>
  <si>
    <t>SOPROMIN Tocopilla Ltda.</t>
  </si>
  <si>
    <t>Asociación gremial dueños de Camiones</t>
  </si>
  <si>
    <t>Transmisora Baquedano S.A</t>
  </si>
  <si>
    <t>Transportes Verasay SPA.</t>
  </si>
  <si>
    <t>Planta Recuperadora De Metales Spa</t>
  </si>
  <si>
    <t>Servicios Ténicos Urbanos S.A</t>
  </si>
  <si>
    <t>Francisco Cayo Alvino</t>
  </si>
  <si>
    <t>Solairedirect Generación II SpA.</t>
  </si>
  <si>
    <t xml:space="preserve"> N°3: Región Sustentanble </t>
  </si>
  <si>
    <t>N°3:"Región Sustentanble" N°5:"Integración social y calidad de vida"</t>
  </si>
  <si>
    <t>N°2: Desarrollo económico territorial N°3:Región Sustentanble</t>
  </si>
  <si>
    <t>N°2: Desarrollo Económico territorial y N°3: Región Sustentable</t>
  </si>
  <si>
    <t>N°3: Región Sustentable y N°6: Identidad Regional</t>
  </si>
  <si>
    <t>N°2: Desarrollo económico territorial N°3: Región Sustentanble</t>
  </si>
  <si>
    <t>N°2: Desarrollo económico territorial N°3:Región Sustentanble N°5:Integración social y calidad de vida</t>
  </si>
  <si>
    <t>N°2: Desarrollo económico territorial N°3:Región Sustentanble N°4: Integración e internacionalización N°5:Integración social y calidad de vida</t>
  </si>
  <si>
    <t>N°3: Región Sustentable y N°5: Integración social y calida de vida</t>
  </si>
  <si>
    <t>N°2: Desarrollo económico territorial</t>
  </si>
  <si>
    <t>N°3:Región Sustentable y N°5:Integración Social y Calidad de Vida</t>
  </si>
  <si>
    <t>N°2:Desarrollo económico territorial</t>
  </si>
  <si>
    <t>Modificación Sistema De Transmisión Eléctrica Minera Escondida</t>
  </si>
  <si>
    <t>Planta Solar Cerro Dominador</t>
  </si>
  <si>
    <t>Modificación Transporte De Ácido Sulfúrico Regiones De Antofagasta, Atacama Y Coquimbo</t>
  </si>
  <si>
    <t>Nuevas Obras Eléctricas Y Sanitarias De Minera Escondida</t>
  </si>
  <si>
    <t>Línea Alternativa De Evacuación Central Kelar</t>
  </si>
  <si>
    <t>Continuidad De Sondajes De Prospección Y Exploración División Ministro Hales”</t>
  </si>
  <si>
    <t>Dia-Planta De Nitratos Y Productos Derivados De Sales.</t>
  </si>
  <si>
    <t>Horno De Incineración De Desechos Pirotécnicos Y Polvorín De Cápsulas Detonantes</t>
  </si>
  <si>
    <t>Modificación Proyecto Lixiviación Dinamica Ii</t>
  </si>
  <si>
    <t>Uso De Cal Hidratada, Central Termoeléctrica Tocopilla Para Cumplimiento De Norma De Emisión Para Centrales Termoeléctricas</t>
  </si>
  <si>
    <t>Transporte Óxido De Calcio Regiones Ii, Iii Y Iv</t>
  </si>
  <si>
    <t>Aumento Áreas De Lixiviación, Sector Quebrada Portezuelo</t>
  </si>
  <si>
    <t>Nuevas Emulsiones Matriz</t>
  </si>
  <si>
    <t>Mejoras En Tratamiento Del Ril De Planta Prillex America</t>
  </si>
  <si>
    <t>Aumento Capacidad De Tratamiento De Efluentes De Fundición</t>
  </si>
  <si>
    <t>Programa De Prospección Geológica La Reina?</t>
  </si>
  <si>
    <t>Proyecto ?Línea De Alta Tensión 1X220 Kv, S/E Elevadora Pampa Solar Sur ? S/E Seccionadora Pampa Solar Sur?</t>
  </si>
  <si>
    <t>Planta De Fabricación De Tuberías Pex (Polietileno Reticulado)</t>
  </si>
  <si>
    <t>Barrio Contratista Gerencia De Proyectos</t>
  </si>
  <si>
    <t>Optimización Del Ciclo Combinado De La Central Termoeléctrica Taltal</t>
  </si>
  <si>
    <t>Transporte De Residuos Peligrosos</t>
  </si>
  <si>
    <t>Continuidad Operacional: Aumento De Capacidad De Procesamiento Y Modificación Planta Sx</t>
  </si>
  <si>
    <t>Sondajes De Prospección Sector Corredor Tyc Y Ajustes Operacionales</t>
  </si>
  <si>
    <t>Ampliación Relleno De Seguridad Para Residuos Sólidos Arsenicales, Sector Montecristo, Módulos N° 8 Y 9</t>
  </si>
  <si>
    <t>Uso De Cal Hidratada, Central Térmica Mejillones Para Cumplimiento De Norma De Emisión Para Centrales Termoeléctricas</t>
  </si>
  <si>
    <t>Proyecto Exploración Ricardo</t>
  </si>
  <si>
    <t>Almacenamiento Temporal De Residuos Peligrosos En Depósito De Residuos Arsenicales</t>
  </si>
  <si>
    <t>Botadero De Estériles En Interior Extensión Norte Mina Sur (Enms)</t>
  </si>
  <si>
    <t>Continuidad Operacional Ptmp: Lixiviación De Ripios Y Procesamiento De Nuevos Recursos</t>
  </si>
  <si>
    <t>Normalización Y Ampliacion Relleno Sanitario San Pedro De Atacama</t>
  </si>
  <si>
    <t>Parque Solar Fotovoltaico Sol Del Desierto</t>
  </si>
  <si>
    <t>Transportes De Sustancias Peligrosas Regiones Xv, I, Ii, Iii, Iv, V, Vi, Vii, Viii, Rm, Transportes Bello E Hijos Ltda.</t>
  </si>
  <si>
    <t>Modificación Planta De Tratamiento De Efluentes Y Estanque De Ácido Del Proyecto Tccm Codelco Chile</t>
  </si>
  <si>
    <t>Aumento De Capacidad De Almacenamiento Planta Mejillones</t>
  </si>
  <si>
    <t>Ajustes Complementarios Al Sistema De Transmisión Eléctrica Minera Escondida</t>
  </si>
  <si>
    <t>Modificacion Lte De 1X110 Kv Mejillones</t>
  </si>
  <si>
    <t>Modificación Al Trazado Sistema De Transmisión De 500 Kv Mejillones - Cardones</t>
  </si>
  <si>
    <t>Mina Mantos Del Pacifico</t>
  </si>
  <si>
    <t>Nueva Línea 2X220 Kv Encuentro-Lagunas</t>
  </si>
  <si>
    <t>Proyecto Línea De Transmisión Eléctrica 220 Kv S/E Salar - S/E Rt Principal</t>
  </si>
  <si>
    <t>Codelco Chile</t>
  </si>
  <si>
    <t>Modificación De Transporte Terrestre  De Ácido Sulfúrico Por Carreteras  De La II Región</t>
  </si>
  <si>
    <t>Minera Econdida Ltda</t>
  </si>
  <si>
    <t>Transportes Bello e Hijos Ltda.</t>
  </si>
  <si>
    <t>Crosspipe Systems S.A.</t>
  </si>
  <si>
    <t>Pattern Chile Development Holdings SPA</t>
  </si>
  <si>
    <t>Pietro Depetris E Hijos Y Cía. Ltda.</t>
  </si>
  <si>
    <t>Transelec S.A</t>
  </si>
  <si>
    <t>Mejoramiento matriz de sustentabilidad  de recursos geológicos, actualización  modelos geometalurgicos y geotécnicos</t>
  </si>
  <si>
    <t>Accion Energía Chile</t>
  </si>
  <si>
    <t>EOSOL New Energy S.A.</t>
  </si>
  <si>
    <t>Mantos Copper.S.A</t>
  </si>
  <si>
    <t>Sociedad Contractual Minera El Abra</t>
  </si>
  <si>
    <t>Cerro Dominador PV S.A</t>
  </si>
  <si>
    <t>Geotermica del Norte S.A.</t>
  </si>
  <si>
    <t>Manuel Luis Flores Fernandez</t>
  </si>
  <si>
    <t>Fotovoltaica Los Andes</t>
  </si>
  <si>
    <t>Sobre la compatibilidad territorial, de acuerdo al análisis del instrumento PRDU, se establece que existe compatibilidad territorial entre el proyecto y la planificación del área de emplazamiento, teniendo que cumplir con normativa respectiva.</t>
  </si>
  <si>
    <t>N°2: Desarrollo Económico Territorial N°3 Región Sustentable</t>
  </si>
  <si>
    <t xml:space="preserve">Sobre compatibilidad territorial, de acuerdo al análisis PRDU y Estudio PROT se establece que existe compatibilidad territorial entre el proyecto y la planificación urbana del área de emplazamiento, teniendo que cumplir con la normativa respectiva </t>
  </si>
  <si>
    <t>Sobre compatibilidad territorial, de acuerdo al análisis PRDU y Estudio PROT se establece que existe compatibilidad territorial entre el proyecto y la planificación urbana del área de emplazamiento de la Región de Antofagasta</t>
  </si>
  <si>
    <t>Sobre compatibilidad territorial, de acuerdo al análisis PRDU y Estudio PROT se establece que existe compatibilidad territorial entre el proyecto y la planificación urbana del área de emplazamiento, debido a que las lineas de transmisión eléctrica son definidas como redes de infraestructura según la Ordenanza General de Urbanismo y Construcciones del MINVU: "Las redes de distribución, redes de comunicaciones y servicios domiciliarios y en general los trazados de infraestructura se entenderán siempre admitidos y se sujetran a las disposiciones que establezcan los organismos competentes".</t>
  </si>
  <si>
    <t>Ampliación Planta La Negra – Fase 3</t>
  </si>
  <si>
    <t>No Calificado</t>
  </si>
  <si>
    <t>Transporte</t>
  </si>
  <si>
    <t>Mineria</t>
  </si>
  <si>
    <t>Servicios</t>
  </si>
  <si>
    <t>Inmobiliario</t>
  </si>
  <si>
    <t xml:space="preserve">Saneamiento </t>
  </si>
  <si>
    <t>Instalaciones</t>
  </si>
  <si>
    <t>Infraestructura</t>
  </si>
  <si>
    <t xml:space="preserve"> N°2: Desarrollo Económico Territorial, N°3: Región Sustentable</t>
  </si>
  <si>
    <t>Termosolar Bundang-Gu Calama</t>
  </si>
  <si>
    <t>Andes Green Energy Spa</t>
  </si>
  <si>
    <t>Cosemar S.A</t>
  </si>
  <si>
    <t>Transelec S.A.</t>
  </si>
  <si>
    <t>Proyecto Fotoelectricidad El Loa A.G.E</t>
  </si>
  <si>
    <t>Proyecto Ampliación Subestación María Elena</t>
  </si>
  <si>
    <t>Importación, Almacenamiento y Transporte de Cal Viva</t>
  </si>
  <si>
    <t>Línea De Alta Tensión 2x500 Kv, Los Changos - Kimal</t>
  </si>
  <si>
    <t>Transelec Concesiones S.A.</t>
  </si>
  <si>
    <t>Proyecto Terminal Para Carga Y Descarga De Combustibles Mejillones</t>
  </si>
  <si>
    <t>Complejo Portuario Mejillones</t>
  </si>
  <si>
    <t>Compañía de Petróleos de Chile COPEC S.A.</t>
  </si>
  <si>
    <t>Terminal de Transferencia Bimodal de Ácido Sulfúrico y Cátodos de Cobre los Arrieros</t>
  </si>
  <si>
    <t>Modificaciones al Proyecto Extracción y Movimiento de Minerales Mina Radomiro Tomic</t>
  </si>
  <si>
    <t>Caltec SpA</t>
  </si>
  <si>
    <t>Trivento SPA</t>
  </si>
  <si>
    <t>Minera Salar Blanco Sociedad Anonima</t>
  </si>
  <si>
    <t>Compañía Minera Mantos De La Luna S.A.</t>
  </si>
  <si>
    <t xml:space="preserve">N°3: Región Sustentable, N°5:Integración Social y calidad de vida </t>
  </si>
  <si>
    <t xml:space="preserve">N°2: Desarrollo Económico Territorial N°3: Región Sustentable, N°5:Integración Social y calidad de vida </t>
  </si>
  <si>
    <t>?Parque Eólico Llanos del Viento</t>
  </si>
  <si>
    <t>N°2: Desarrollo Económico Territorial, N°3: Región Sustentable</t>
  </si>
  <si>
    <t>N°2 Desarrollo Económico Territorial, N°3 Región Sustentable, N°5 Inegración Social y Calidad De Vida</t>
  </si>
  <si>
    <t>N°2: Desarrollo Económico Territorial, N°3:Región Sustentable, N°5:Inegración Social y Calidad De Vida</t>
  </si>
  <si>
    <t>N°2: Desarrollo Económico Territorial, N°3 Región Sustentable, N°4 Lineamiento Integración e Internacionalización</t>
  </si>
  <si>
    <t>N°2: Desarrollo Económico Territorial Lineamiento N°3: Región Sustentable Lineamiento N°4: Integración E Internacionalización</t>
  </si>
  <si>
    <t>N°2: Desarrollo Económico Territorial, N°3: Región Sustentable, N°5 Inegración Socla y Calidad De Vida</t>
  </si>
  <si>
    <t xml:space="preserve">N°2: Desarrollo Económico Territorial, N°3: Región Sustentable </t>
  </si>
  <si>
    <t>N°3: Región Sustentable, N°5: Integración Social Y Calidad De Vida</t>
  </si>
  <si>
    <t>N°2:Desarrollo Económico Territorial, N°4:Integración E Internacionalización</t>
  </si>
  <si>
    <t>N°2:Desarrollo  Económico Territorial</t>
  </si>
  <si>
    <t>N°2:Desarrollo Económico Territorial, N°6: Identidad Regional</t>
  </si>
  <si>
    <t>N°2:Desarrollo  Económico Territorial, N°6: Identidad Regional</t>
  </si>
  <si>
    <t>N°2:Desarrollo Económico Territorial, N°3: Región Sustentable</t>
  </si>
  <si>
    <t>N°2:Desarrollo Económico Territorial, N°3: Región Sustentable, N°4:Integración E Internacionalización, N°5:Integración Social Y Calidad de vida, N°6: Identidad Regional</t>
  </si>
  <si>
    <t xml:space="preserve">N°2:Desarrollo Económico Territorial, N°3: Región Sustentable, N°6: Identidad Regional </t>
  </si>
  <si>
    <t>N°2: Desarrollo Económico Territorial, N°3: Región Sustentable, N°5:Integración Social Y Calidad De Vida,  N°6:Identidad Regional</t>
  </si>
  <si>
    <t xml:space="preserve"> N°2:Desarrollo Económico Territorial</t>
  </si>
  <si>
    <t>N°2: Desarrollo Económico Territorial, N°3 Región Sustentable, N°6 Identidad Regional</t>
  </si>
  <si>
    <t>N°3: Región Sustentable, N°6:Identidad Regional</t>
  </si>
  <si>
    <t xml:space="preserve">N°2:Desarrollo Económico Territorial, N°3: Región Sustentable </t>
  </si>
  <si>
    <t>N°2:Desarrollo Económico Territorial,  N°3: Región Sustentable, N°6:Identidad Regional</t>
  </si>
  <si>
    <t>N°2:Desarrollo Económico Territorial, N°3: Región Sustentable, N°6:Identidad Regional</t>
  </si>
  <si>
    <t xml:space="preserve">N°2:  Desarrollo  Económico Territorial , N°3: Región Sustentable </t>
  </si>
  <si>
    <t xml:space="preserve"> N°2:  Desarrollo  Económico Territorial, N°4:  Integración  E Internacionalización</t>
  </si>
  <si>
    <t>N°2:  Desarrollo  Económico Territorial, N°3:  Región  Sustentable, N°4:  Integración  E Internacionalización 
N°5:  Integración  Social  Y Calidad De Vida</t>
  </si>
  <si>
    <t>N°1: Educación De Calidad, N°2:Desarrollo Económico Territorial, N°3:Región Sustentable, N°5:Integración Social Y Calidad De Vida</t>
  </si>
  <si>
    <t>N°2:Desarrollo Económico Territorial, N°3:Región Sustentable</t>
  </si>
  <si>
    <t xml:space="preserve">N°2: Desarrollo Económico Territorial, N°3: Región Sustentable, N°4: Integración E Internacionalización, N°5:Integración Social Y Calidad De Vida </t>
  </si>
  <si>
    <t>N°2: Desarrollo Económico Territorial, N°3: Región Sustentable, N°4:  Integración E Internacionalización, N°5: Integración Social Y Calidad De Vida</t>
  </si>
  <si>
    <t xml:space="preserve">N°2: Desarrollo Económico Territorial, N°3: Región Sustentable, N°4:  Integración E Internacionalización, N°5: Integración Social Y Calidad De Vida </t>
  </si>
  <si>
    <t xml:space="preserve">N°2: Desarrollo Económico Territorial Lineamiento N°3: Región Sustentable, N°4:  Integración E Internacionalización, N°5: Integración Social Y Calidad De Vida </t>
  </si>
  <si>
    <t>N°2: Desarrollo Económico Territorial, N°3: Región Sustentable, N°5: Integración Social Y Calidad De Vida</t>
  </si>
  <si>
    <t>N°3: Región Sustentable, N°4: Integración E Internacionalización, N°5: Integración Social Y Calidad De Vida</t>
  </si>
  <si>
    <t>N°2: Desarrollo Económico Territorial, N°3: Región Sustentable, N°4: Integración E Internacionalización, N°5: Integración Social Y Calidad De Vida</t>
  </si>
  <si>
    <t>N°2: Desarrollo Económico Territorial,  N°3: Región Sustentable, N°5: Integración Social Y Calidad De Vida</t>
  </si>
  <si>
    <t xml:space="preserve"> N°2: Desarrollo  Económico Territorial N°3: Región Sustentable</t>
  </si>
  <si>
    <t>N°2: Desarrollo Económico Territorial N°3: Región Sustentable  N°5:Integración Social Y Calidad De Vida N°6: Identidad Regional</t>
  </si>
  <si>
    <t>N°3: Región Sustentable  N°5:Integración Social Y Calidad De Vida N°6: Identidad Regional</t>
  </si>
  <si>
    <t xml:space="preserve">N°2: Desarrollo Económico Territorial, N°3: Región Sustentable, N°4:Integración E Internalización, N°5: Integración Social Y Calidad De Vida </t>
  </si>
  <si>
    <t xml:space="preserve">N°2:Desarrollo Económico Territorial, N°3:  Región Sustentable, N°5:Integración Social Y Calidad De Vida </t>
  </si>
  <si>
    <t>N°3: Región Sustentable, N°4: Integración E Internacionalización</t>
  </si>
  <si>
    <t xml:space="preserve">N°2: Desarrollo Económico, Territorial N°3: Región Sustentable </t>
  </si>
  <si>
    <t>N°2:  Desarrollo Económico Territorial, N°3:  Región Sustentable, N°7:  Modernización Y Participación</t>
  </si>
  <si>
    <t>N°2: Desarrollo Económico Territorial, N°3: Región Sustentable, N°6: Identidad Regional</t>
  </si>
  <si>
    <t xml:space="preserve"> N°2: Desarrollo  Económico, Territorial, N°3: Región Sustentable</t>
  </si>
  <si>
    <t xml:space="preserve">N°2: Desarrollo  Económico Territorial, N°3: Región Sustentable </t>
  </si>
  <si>
    <t>INTRODUCCIÓN</t>
  </si>
  <si>
    <t>NOMENCLATURA</t>
  </si>
  <si>
    <r>
      <t>Nota</t>
    </r>
    <r>
      <rPr>
        <b/>
        <vertAlign val="superscript"/>
        <sz val="11"/>
        <rFont val="Arial"/>
        <family val="2"/>
      </rPr>
      <t>1</t>
    </r>
  </si>
  <si>
    <r>
      <t>Nota</t>
    </r>
    <r>
      <rPr>
        <b/>
        <vertAlign val="superscript"/>
        <sz val="11"/>
        <rFont val="Arial"/>
        <family val="2"/>
      </rPr>
      <t>2</t>
    </r>
  </si>
  <si>
    <r>
      <t>Nota</t>
    </r>
    <r>
      <rPr>
        <b/>
        <vertAlign val="superscript"/>
        <sz val="11"/>
        <rFont val="Arial"/>
        <family val="2"/>
      </rPr>
      <t>3</t>
    </r>
  </si>
  <si>
    <t>a) Compatibilidad Territorial del proyecto o actividad sometido al SEIA, considerando para tales efectos los siguientes instrumentos de planificación territorial: Plan Regional de Desarrollo Urbano (artículos 30 y siguientes Ley General de Urbanismo y Construcciones); y Plan Regulador Intercomunal o Plan Regulador Metropolitano, según corresponda (artículos 34 y siguientes Ley General de Urbanismo y Construcciones). El pronunciamiento deberá precisar fundadamente si el proyecto presentado es o no compatible con el uso permitido por el o los instrumentos que sean aplicables.</t>
  </si>
  <si>
    <t>b) Si el proyecto o actividad se relaciona desde el punto de vista ambiental con políticas, planes y programas del desarrollo regional, de conformidad a lo establecido en el artículo 111 de la Constitución Política de la República y en la Ley Nº 19.175, Orgánica Constitucional sobre Gobierno y Administración Regional.</t>
  </si>
  <si>
    <t xml:space="preserve">Este proceso de evaluación de iniciativas y posterior pronunciamiento se lleva a cabo dentro de la División de Planificación y Desarrollo Regional el cual debe someterse a la aprobación del Consejo Regional de Antofagasta. </t>
  </si>
  <si>
    <t xml:space="preserve">El Gobierno Regional de Antofagasta, según lo dispuesto en los artículos 8 y 9 ter de la Ley Nº 19.300 sobre Bases Generales del Medio Ambiente y los artículos 33 y 34 del Decreto Supremo Nº 40, de 2012, del Ministerio del Medio Ambiente, debe pronunciarse en relación a los proyectos o actividades a emplazarse en la Región, que ingresan al Sistema de Evaluación de Impacto Ambiental (SEIA) en el ámbito de sus competencias sobre: </t>
  </si>
  <si>
    <t>Arica-Maipú-San Bernardo-Talagante-La Serena-Viña del Mar-Antofagasta-Rancagua-Tierra Amarilla-Nogales-Hijuelas-Los Vilos-Canela-Ovalle-Coquimbo-San Felipe-San Antonio-Pudahuel-Colina-Alhué-Renca-Alto del Carmen-Pozo Almonte-Camarones-Chañaral-Los Ande</t>
  </si>
  <si>
    <t>Arica-Dalcahue-Iquique-Las Condes-Maipú-Ñuñoa-Puente Alto-Puerto Varas-Quellón-Quillota-Río Bueno-San Bernardo-Santiago-Talagante-Temuco-Valdivia-Concepción-La Serena-La Unión-Macul-Providencia-Puerto Montt-San Joaquín-Viña del Mar-Vitacura-Antofagasta</t>
  </si>
  <si>
    <t>Arica-Iquique-Las Condes-Maipú-San Bernardo-Santiago-Talagante-La Serena-Viña del Mar-Antofagasta-Caldera-Rancagua-Talca-Tierra Amarilla-Salamanca-Requinoa-Yerbas Buenas-Talcahuano-Penco-Nogales-Hijuelas-Los Vilos-Canela-Ovalle-Coquimbo-San Felipe</t>
  </si>
  <si>
    <t>N°2: Desarrollo Económico Territorial,N°3: Región Sustentable N°5: Integración social y calidad de vida</t>
  </si>
  <si>
    <t>N°2: Desarrollo Económico Territorial, N°4:Integración e internacionalización</t>
  </si>
  <si>
    <t>N°2: Desarrollo Económico Territorial,N°3: Región Sustentable,  N°4:"Integración e internacionalización"</t>
  </si>
  <si>
    <t>Planta De Nitrato De  Potasio (Npt4),  Coya Sur</t>
  </si>
  <si>
    <r>
      <t xml:space="preserve">De acuerdo al análisis del instrumento PRDU, se establece que </t>
    </r>
    <r>
      <rPr>
        <b/>
        <sz val="10"/>
        <rFont val="Arial"/>
        <family val="2"/>
      </rPr>
      <t>existe compatibilidad</t>
    </r>
    <r>
      <rPr>
        <sz val="10"/>
        <rFont val="Arial"/>
        <family val="2"/>
      </rPr>
      <t xml:space="preserve"> territorial entre el Proyecto y la planificación urbana del área de emplazamiento.</t>
    </r>
  </si>
  <si>
    <r>
      <t xml:space="preserve">De acuerdo al análisis del instrumento PRDU y PRIBCA, se establece que </t>
    </r>
    <r>
      <rPr>
        <b/>
        <sz val="10"/>
        <rFont val="Arial"/>
        <family val="2"/>
      </rPr>
      <t>existe compatibilidad</t>
    </r>
    <r>
      <rPr>
        <sz val="10"/>
        <rFont val="Arial"/>
        <family val="2"/>
      </rPr>
      <t xml:space="preserve"> territorial entre el Proyecto y la vialidad definida en la planificación urbana del área de emplazamiento de la Región de Antofagasta.</t>
    </r>
  </si>
  <si>
    <t>Optimización Infraestructura Del Proyecto Mina Chuquicamata Subterránea</t>
  </si>
  <si>
    <t>Fotoelectricidad El Loa</t>
  </si>
  <si>
    <t xml:space="preserve">Andes Green Energy Spa
</t>
  </si>
  <si>
    <t xml:space="preserve">
Andes Green Energy Spa
</t>
  </si>
  <si>
    <t>Modificación Sistema Eléctrico Y Trazado Tubería Proyecto Algorta</t>
  </si>
  <si>
    <t>Última actualización Agosto 2019</t>
  </si>
  <si>
    <r>
      <t>Nota</t>
    </r>
    <r>
      <rPr>
        <vertAlign val="superscript"/>
        <sz val="10"/>
        <color theme="1"/>
        <rFont val="Arial"/>
        <family val="2"/>
      </rPr>
      <t>4</t>
    </r>
  </si>
  <si>
    <t>Modificación III Planta De Óxidos Taltal</t>
  </si>
  <si>
    <r>
      <t>Nota</t>
    </r>
    <r>
      <rPr>
        <vertAlign val="superscript"/>
        <sz val="10"/>
        <rFont val="Arial"/>
        <family val="2"/>
      </rPr>
      <t>4</t>
    </r>
  </si>
  <si>
    <r>
      <t>Nota</t>
    </r>
    <r>
      <rPr>
        <b/>
        <vertAlign val="superscript"/>
        <sz val="11"/>
        <rFont val="Arial"/>
        <family val="2"/>
      </rPr>
      <t>4</t>
    </r>
  </si>
  <si>
    <t xml:space="preserve">Proyecto que aún se encuentra en evaluación por el Servició de Evaluación Ambiental, por lo que, aun no posee Resolución de Calificación Ambiental y por ende fecha de calificación. </t>
  </si>
  <si>
    <t>A continuación se presenta el Registro Oficial Histórico entre los años 2012-2018 de las iniciativas del Sistema de Evaluación de Impacto Ambiental (SEIA) que requieren del pronunciamiento  del Gobierno Regional de Antofagasta.</t>
  </si>
  <si>
    <t xml:space="preserve">Para una mejor compresión del registro histórico se sugiere filtrar por el campo "Fecha ORD GORE", dado que, éste corresponde a la fecha oficial cuando se emite el pronunciamiento del Gobierno Regional, por lo tanto, es la fecha considerada dentro del periodo de este registro 2012-2018.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</si>
</sst>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
    <numFmt numFmtId="165" formatCode="0.000"/>
    <numFmt numFmtId="166" formatCode="d\-mmm\-yyyy"/>
    <numFmt numFmtId="167" formatCode="#,##0_ ;\-#,##0\ "/>
  </numFmts>
  <fonts count="18" x14ac:knownFonts="1">
    <font>
      <sz val="11"/>
      <color theme="1"/>
      <name val="Calibri"/>
      <family val="2"/>
      <scheme val="minor"/>
    </font>
    <font>
      <sz val="10"/>
      <name val="Arial"/>
      <family val="2"/>
    </font>
    <font>
      <u/>
      <sz val="10"/>
      <color theme="10"/>
      <name val="Arial"/>
      <family val="2"/>
    </font>
    <font>
      <u/>
      <sz val="11"/>
      <color theme="10"/>
      <name val="Calibri"/>
      <family val="2"/>
      <scheme val="minor"/>
    </font>
    <font>
      <b/>
      <sz val="10"/>
      <name val="Arial"/>
      <family val="2"/>
    </font>
    <font>
      <u/>
      <sz val="10"/>
      <color indexed="12"/>
      <name val="Arial"/>
      <family val="2"/>
    </font>
    <font>
      <u/>
      <sz val="10"/>
      <name val="Arial"/>
      <family val="2"/>
    </font>
    <font>
      <sz val="10"/>
      <color theme="1"/>
      <name val="Arial"/>
      <family val="2"/>
    </font>
    <font>
      <sz val="10"/>
      <color rgb="FF222222"/>
      <name val="Arial"/>
      <family val="2"/>
    </font>
    <font>
      <vertAlign val="superscript"/>
      <sz val="10"/>
      <name val="Arial"/>
      <family val="2"/>
    </font>
    <font>
      <vertAlign val="superscript"/>
      <sz val="10"/>
      <color theme="1"/>
      <name val="Arial"/>
      <family val="2"/>
    </font>
    <font>
      <sz val="10"/>
      <color rgb="FF000000"/>
      <name val="Arial"/>
      <family val="2"/>
    </font>
    <font>
      <sz val="11"/>
      <color theme="1"/>
      <name val="Arial"/>
      <family val="2"/>
    </font>
    <font>
      <b/>
      <sz val="12"/>
      <color theme="1"/>
      <name val="Arial"/>
      <family val="2"/>
    </font>
    <font>
      <sz val="12"/>
      <color theme="1"/>
      <name val="Arial"/>
      <family val="2"/>
    </font>
    <font>
      <b/>
      <sz val="11"/>
      <color theme="1"/>
      <name val="Arial"/>
      <family val="2"/>
    </font>
    <font>
      <b/>
      <sz val="11"/>
      <name val="Arial"/>
      <family val="2"/>
    </font>
    <font>
      <b/>
      <vertAlign val="superscript"/>
      <sz val="11"/>
      <name val="Arial"/>
      <family val="2"/>
    </font>
  </fonts>
  <fills count="3">
    <fill>
      <patternFill patternType="none"/>
    </fill>
    <fill>
      <patternFill patternType="gray125"/>
    </fill>
    <fill>
      <patternFill patternType="solid">
        <fgColor rgb="FFFFC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applyNumberFormat="0" applyFill="0" applyBorder="0" applyAlignment="0" applyProtection="0"/>
    <xf numFmtId="0" fontId="1" fillId="0" borderId="0"/>
    <xf numFmtId="0" fontId="3" fillId="0" borderId="0" applyNumberFormat="0" applyFill="0" applyBorder="0" applyAlignment="0" applyProtection="0"/>
  </cellStyleXfs>
  <cellXfs count="153">
    <xf numFmtId="0" fontId="0" fillId="0" borderId="0" xfId="0"/>
    <xf numFmtId="164" fontId="1" fillId="0" borderId="1" xfId="0" applyNumberFormat="1" applyFont="1" applyBorder="1" applyAlignment="1" applyProtection="1">
      <alignment horizontal="center" vertical="center"/>
      <protection locked="0"/>
    </xf>
    <xf numFmtId="14" fontId="1" fillId="0" borderId="1" xfId="0" applyNumberFormat="1" applyFont="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protection locked="0"/>
    </xf>
    <xf numFmtId="164" fontId="1" fillId="0" borderId="1" xfId="0" applyNumberFormat="1" applyFont="1" applyFill="1" applyBorder="1" applyAlignment="1" applyProtection="1">
      <alignment horizontal="center" vertical="center"/>
      <protection locked="0"/>
    </xf>
    <xf numFmtId="14" fontId="1" fillId="0" borderId="1" xfId="0" applyNumberFormat="1"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1" xfId="1" applyFont="1" applyFill="1" applyBorder="1" applyAlignment="1" applyProtection="1">
      <alignment horizontal="center" vertical="center"/>
      <protection locked="0"/>
    </xf>
    <xf numFmtId="0" fontId="1" fillId="0" borderId="1" xfId="2" applyFont="1" applyBorder="1" applyAlignment="1" applyProtection="1">
      <alignment horizontal="center" vertical="center"/>
      <protection locked="0"/>
    </xf>
    <xf numFmtId="166" fontId="1" fillId="0" borderId="1" xfId="2" applyNumberFormat="1" applyFont="1" applyBorder="1" applyAlignment="1" applyProtection="1">
      <alignment horizontal="center" vertical="center"/>
      <protection locked="0"/>
    </xf>
    <xf numFmtId="0" fontId="1" fillId="0" borderId="1" xfId="2" applyFont="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164" fontId="1" fillId="0" borderId="2" xfId="0" applyNumberFormat="1" applyFont="1" applyFill="1" applyBorder="1" applyAlignment="1" applyProtection="1">
      <alignment horizontal="center" vertical="center"/>
      <protection locked="0"/>
    </xf>
    <xf numFmtId="14" fontId="1" fillId="0" borderId="2"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166" fontId="1" fillId="0" borderId="1" xfId="0" applyNumberFormat="1" applyFont="1" applyFill="1" applyBorder="1" applyAlignment="1" applyProtection="1">
      <alignment horizontal="center" vertical="center"/>
      <protection locked="0"/>
    </xf>
    <xf numFmtId="14" fontId="1" fillId="0" borderId="1" xfId="0" applyNumberFormat="1" applyFont="1" applyFill="1" applyBorder="1" applyAlignment="1" applyProtection="1">
      <alignment horizontal="center" vertical="center" wrapText="1"/>
      <protection locked="0"/>
    </xf>
    <xf numFmtId="166" fontId="1" fillId="0" borderId="1" xfId="0" applyNumberFormat="1"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1" xfId="2" applyFont="1" applyFill="1" applyBorder="1" applyAlignment="1" applyProtection="1">
      <alignment horizontal="center" vertical="center"/>
      <protection locked="0"/>
    </xf>
    <xf numFmtId="14" fontId="1" fillId="0" borderId="1" xfId="2"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167" fontId="1" fillId="0" borderId="2" xfId="0" applyNumberFormat="1" applyFont="1" applyFill="1" applyBorder="1" applyAlignment="1">
      <alignment horizontal="center" vertical="center" wrapText="1"/>
    </xf>
    <xf numFmtId="166" fontId="7" fillId="0" borderId="1" xfId="0" applyNumberFormat="1" applyFont="1" applyBorder="1" applyAlignment="1" applyProtection="1">
      <alignment horizontal="center" vertical="center"/>
      <protection locked="0"/>
    </xf>
    <xf numFmtId="3"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3" applyFont="1" applyFill="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1" fillId="0" borderId="1" xfId="0" applyFont="1" applyFill="1" applyBorder="1" applyAlignment="1">
      <alignment horizontal="center" vertical="center"/>
    </xf>
    <xf numFmtId="167" fontId="1" fillId="0" borderId="1" xfId="0" applyNumberFormat="1" applyFont="1" applyFill="1" applyBorder="1" applyAlignment="1">
      <alignment horizontal="center" vertical="center" wrapText="1"/>
    </xf>
    <xf numFmtId="0" fontId="6" fillId="0" borderId="1" xfId="3"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2" xfId="0" applyFont="1" applyFill="1" applyBorder="1" applyAlignment="1">
      <alignment horizontal="center" vertical="center"/>
    </xf>
    <xf numFmtId="49" fontId="1" fillId="0" borderId="1" xfId="0" applyNumberFormat="1" applyFont="1" applyFill="1" applyBorder="1" applyAlignment="1" applyProtection="1">
      <alignment horizontal="center" vertical="center"/>
      <protection locked="0"/>
    </xf>
    <xf numFmtId="0" fontId="6" fillId="0" borderId="1" xfId="3" applyFont="1" applyFill="1" applyBorder="1" applyAlignment="1" applyProtection="1">
      <alignment horizontal="center" vertical="center"/>
      <protection locked="0"/>
    </xf>
    <xf numFmtId="0" fontId="1" fillId="0" borderId="1" xfId="2" applyNumberFormat="1" applyFont="1" applyFill="1" applyBorder="1" applyAlignment="1" applyProtection="1">
      <alignment horizontal="center" vertical="center"/>
      <protection locked="0"/>
    </xf>
    <xf numFmtId="164" fontId="1" fillId="0" borderId="1" xfId="2" applyNumberFormat="1" applyFont="1" applyFill="1" applyBorder="1" applyAlignment="1" applyProtection="1">
      <alignment horizontal="center" vertical="center"/>
      <protection locked="0"/>
    </xf>
    <xf numFmtId="0" fontId="1" fillId="0" borderId="1" xfId="2" applyFont="1" applyFill="1" applyBorder="1" applyAlignment="1" applyProtection="1">
      <alignment horizontal="center" vertical="center" wrapText="1"/>
      <protection locked="0"/>
    </xf>
    <xf numFmtId="0" fontId="6" fillId="0" borderId="1" xfId="2"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6" fillId="0" borderId="1" xfId="3" applyFont="1" applyFill="1" applyBorder="1" applyAlignment="1">
      <alignment horizontal="center" vertical="center"/>
    </xf>
    <xf numFmtId="0" fontId="1" fillId="0" borderId="0" xfId="0" applyFont="1" applyFill="1" applyBorder="1" applyAlignment="1">
      <alignment horizontal="center" vertical="center"/>
    </xf>
    <xf numFmtId="0" fontId="7" fillId="0" borderId="0" xfId="0" applyFont="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166" fontId="1" fillId="0" borderId="2" xfId="0" applyNumberFormat="1"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wrapText="1"/>
      <protection locked="0"/>
    </xf>
    <xf numFmtId="14" fontId="1" fillId="0" borderId="1" xfId="2" applyNumberFormat="1"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166" fontId="7" fillId="0" borderId="1" xfId="0" applyNumberFormat="1" applyFont="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14" fontId="7" fillId="0"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166" fontId="7" fillId="0" borderId="1" xfId="0" applyNumberFormat="1" applyFont="1" applyFill="1" applyBorder="1" applyAlignment="1" applyProtection="1">
      <alignment horizontal="center" vertical="center"/>
      <protection locked="0"/>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1" fillId="0" borderId="1" xfId="0" applyFont="1" applyFill="1" applyBorder="1" applyAlignment="1">
      <alignment horizontal="justify" vertical="center" wrapText="1"/>
    </xf>
    <xf numFmtId="0" fontId="1" fillId="0" borderId="2" xfId="0" applyFont="1" applyFill="1" applyBorder="1" applyAlignment="1" applyProtection="1">
      <alignment horizontal="justify" vertical="center" wrapText="1"/>
      <protection locked="0"/>
    </xf>
    <xf numFmtId="0" fontId="1" fillId="0" borderId="1" xfId="0" applyFont="1" applyFill="1" applyBorder="1" applyAlignment="1" applyProtection="1">
      <alignment horizontal="justify" vertical="center" wrapText="1"/>
      <protection locked="0"/>
    </xf>
    <xf numFmtId="0" fontId="1" fillId="0" borderId="0"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wrapText="1"/>
      <protection locked="0"/>
    </xf>
    <xf numFmtId="0" fontId="0" fillId="0" borderId="0" xfId="0" applyAlignment="1">
      <alignment horizontal="justify" vertical="center"/>
    </xf>
    <xf numFmtId="0" fontId="0" fillId="0" borderId="0" xfId="0" applyAlignment="1">
      <alignment horizontal="justify" vertical="center" wrapText="1"/>
    </xf>
    <xf numFmtId="0" fontId="1" fillId="0" borderId="1" xfId="2" applyFont="1" applyFill="1" applyBorder="1" applyAlignment="1" applyProtection="1">
      <alignment horizontal="justify" vertical="center" wrapText="1"/>
      <protection locked="0"/>
    </xf>
    <xf numFmtId="0" fontId="0" fillId="0" borderId="1" xfId="0" applyBorder="1" applyAlignment="1">
      <alignment horizontal="justify" vertical="center" wrapText="1"/>
    </xf>
    <xf numFmtId="0" fontId="7" fillId="0" borderId="1" xfId="0" applyFont="1" applyBorder="1" applyAlignment="1" applyProtection="1">
      <alignment horizontal="justify" vertical="center" wrapText="1"/>
      <protection locked="0"/>
    </xf>
    <xf numFmtId="0" fontId="7" fillId="0" borderId="1" xfId="0" applyFont="1" applyFill="1" applyBorder="1" applyAlignment="1">
      <alignment horizontal="justify" vertical="center" wrapText="1"/>
    </xf>
    <xf numFmtId="0" fontId="8" fillId="0" borderId="1" xfId="0" applyFont="1" applyBorder="1" applyAlignment="1">
      <alignment horizontal="justify" vertical="center" wrapText="1"/>
    </xf>
    <xf numFmtId="0" fontId="7" fillId="0" borderId="0" xfId="0" applyFont="1" applyAlignment="1">
      <alignment horizontal="justify" vertical="center" wrapText="1"/>
    </xf>
    <xf numFmtId="0" fontId="7" fillId="0" borderId="0" xfId="0" applyFont="1" applyAlignment="1">
      <alignment horizontal="justify" vertical="center"/>
    </xf>
    <xf numFmtId="0" fontId="7" fillId="0" borderId="1" xfId="0" applyFont="1" applyFill="1" applyBorder="1" applyAlignment="1" applyProtection="1">
      <alignment horizontal="justify" vertical="center" wrapText="1"/>
      <protection locked="0"/>
    </xf>
    <xf numFmtId="0" fontId="11" fillId="0" borderId="0" xfId="0" applyFont="1" applyAlignment="1">
      <alignment horizontal="justify" vertical="center" wrapText="1"/>
    </xf>
    <xf numFmtId="0" fontId="11" fillId="0" borderId="0" xfId="0" applyFont="1" applyAlignment="1">
      <alignment horizontal="justify" vertical="center"/>
    </xf>
    <xf numFmtId="0" fontId="11" fillId="0" borderId="1" xfId="0" applyFont="1" applyBorder="1" applyAlignment="1">
      <alignment horizontal="justify" vertical="center"/>
    </xf>
    <xf numFmtId="0" fontId="7" fillId="0" borderId="1" xfId="0" applyFont="1" applyBorder="1" applyAlignment="1">
      <alignment horizontal="justify" vertical="center"/>
    </xf>
    <xf numFmtId="0" fontId="0" fillId="0" borderId="1" xfId="0" applyBorder="1" applyAlignment="1">
      <alignment horizontal="justify" vertical="center"/>
    </xf>
    <xf numFmtId="0" fontId="11"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2" fillId="0" borderId="0" xfId="0" applyFont="1"/>
    <xf numFmtId="0" fontId="12" fillId="0" borderId="0" xfId="0" applyFont="1" applyAlignment="1">
      <alignment horizontal="center"/>
    </xf>
    <xf numFmtId="0" fontId="12" fillId="0" borderId="0" xfId="0" applyFont="1" applyAlignment="1">
      <alignment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2"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13"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4" xfId="0" applyFont="1" applyBorder="1" applyAlignment="1">
      <alignment horizontal="justify" vertical="center" wrapText="1"/>
    </xf>
    <xf numFmtId="0" fontId="12" fillId="0" borderId="15" xfId="0" applyFont="1" applyBorder="1" applyAlignment="1">
      <alignment horizontal="center" vertical="center" wrapText="1"/>
    </xf>
    <xf numFmtId="0" fontId="12" fillId="0" borderId="17" xfId="0" applyFont="1" applyBorder="1" applyAlignment="1">
      <alignment horizontal="justify" vertical="center" wrapText="1"/>
    </xf>
    <xf numFmtId="0" fontId="12" fillId="0" borderId="16" xfId="0" applyFont="1" applyBorder="1" applyAlignment="1">
      <alignment horizontal="justify" vertical="center" wrapText="1"/>
    </xf>
    <xf numFmtId="0" fontId="14" fillId="0" borderId="0" xfId="0" applyFont="1" applyBorder="1"/>
    <xf numFmtId="0" fontId="4" fillId="2" borderId="1" xfId="0" applyFont="1" applyFill="1" applyBorder="1" applyAlignment="1" applyProtection="1">
      <alignment horizontal="center" vertical="center" wrapText="1"/>
      <protection locked="0"/>
    </xf>
    <xf numFmtId="0" fontId="16" fillId="2" borderId="29"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31" xfId="0" applyFont="1" applyFill="1" applyBorder="1" applyAlignment="1">
      <alignment horizontal="center" vertical="center"/>
    </xf>
    <xf numFmtId="0" fontId="14" fillId="0" borderId="32" xfId="0" applyFont="1" applyBorder="1" applyAlignment="1">
      <alignment horizontal="justify"/>
    </xf>
    <xf numFmtId="0" fontId="14" fillId="0" borderId="33" xfId="0" applyFont="1" applyBorder="1" applyAlignment="1">
      <alignment horizontal="justify"/>
    </xf>
    <xf numFmtId="0" fontId="1" fillId="0" borderId="1" xfId="0" applyFont="1" applyFill="1" applyBorder="1" applyAlignment="1" applyProtection="1">
      <alignment horizontal="justify" vertical="center"/>
      <protection locked="0"/>
    </xf>
    <xf numFmtId="0" fontId="1" fillId="0" borderId="4" xfId="0" applyFont="1" applyFill="1" applyBorder="1" applyAlignment="1" applyProtection="1">
      <alignment horizontal="justify" vertical="center" wrapText="1"/>
      <protection locked="0"/>
    </xf>
    <xf numFmtId="0" fontId="7" fillId="0" borderId="1" xfId="0" applyFont="1" applyFill="1" applyBorder="1" applyAlignment="1">
      <alignment horizontal="justify" vertical="center"/>
    </xf>
    <xf numFmtId="0" fontId="1" fillId="0" borderId="0" xfId="0" applyFont="1" applyFill="1" applyAlignment="1" applyProtection="1">
      <alignment horizontal="center"/>
      <protection locked="0"/>
    </xf>
    <xf numFmtId="0" fontId="1" fillId="0" borderId="0" xfId="0" applyFont="1" applyFill="1" applyAlignment="1" applyProtection="1">
      <alignment horizontal="justify"/>
      <protection locked="0"/>
    </xf>
    <xf numFmtId="165" fontId="1" fillId="0" borderId="0" xfId="0" applyNumberFormat="1" applyFont="1" applyFill="1" applyAlignment="1" applyProtection="1">
      <alignment horizontal="center"/>
      <protection locked="0"/>
    </xf>
    <xf numFmtId="0" fontId="4" fillId="2" borderId="1" xfId="0" applyFont="1" applyFill="1" applyBorder="1" applyAlignment="1" applyProtection="1">
      <alignment horizontal="justify" vertical="center" wrapText="1"/>
      <protection locked="0"/>
    </xf>
    <xf numFmtId="167" fontId="1" fillId="0" borderId="1" xfId="0" applyNumberFormat="1" applyFont="1" applyFill="1" applyBorder="1" applyAlignment="1" applyProtection="1">
      <alignment horizontal="center" vertical="center" wrapText="1"/>
      <protection locked="0"/>
    </xf>
    <xf numFmtId="3" fontId="7" fillId="0" borderId="1" xfId="0" applyNumberFormat="1" applyFont="1" applyBorder="1" applyAlignment="1" applyProtection="1">
      <alignment horizontal="center" vertical="center"/>
      <protection locked="0"/>
    </xf>
    <xf numFmtId="167" fontId="1" fillId="0"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6" fillId="0" borderId="1" xfId="3" applyFont="1" applyFill="1" applyBorder="1" applyAlignment="1" applyProtection="1">
      <alignment horizontal="center" vertical="center" wrapText="1"/>
    </xf>
    <xf numFmtId="0" fontId="6" fillId="0" borderId="1" xfId="3" applyFont="1" applyBorder="1" applyAlignment="1" applyProtection="1">
      <alignment horizontal="center" vertical="center" wrapText="1"/>
    </xf>
    <xf numFmtId="0" fontId="1" fillId="0" borderId="1" xfId="0" applyFont="1" applyBorder="1" applyAlignment="1" applyProtection="1">
      <alignment horizontal="center" vertical="center"/>
      <protection locked="0"/>
    </xf>
    <xf numFmtId="166" fontId="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justify" vertical="center"/>
      <protection locked="0"/>
    </xf>
    <xf numFmtId="0" fontId="1" fillId="0" borderId="1" xfId="0" applyFont="1" applyFill="1" applyBorder="1" applyAlignment="1">
      <alignment horizontal="justify" vertical="center"/>
    </xf>
    <xf numFmtId="0" fontId="1" fillId="0" borderId="1" xfId="0" applyFont="1" applyBorder="1" applyAlignment="1">
      <alignment horizontal="justify" vertical="center"/>
    </xf>
    <xf numFmtId="0" fontId="1" fillId="0" borderId="1" xfId="0" applyFont="1" applyBorder="1" applyAlignment="1">
      <alignment horizontal="justify" vertical="center" wrapText="1"/>
    </xf>
    <xf numFmtId="166" fontId="1" fillId="0" borderId="1" xfId="0" applyNumberFormat="1" applyFont="1" applyBorder="1" applyAlignment="1" applyProtection="1">
      <alignment horizontal="center" vertical="center" wrapText="1"/>
      <protection locked="0"/>
    </xf>
    <xf numFmtId="0" fontId="0" fillId="0" borderId="0" xfId="0" applyAlignment="1">
      <alignment vertical="center" wrapText="1"/>
    </xf>
    <xf numFmtId="0" fontId="11" fillId="0" borderId="0" xfId="0" applyFont="1" applyAlignment="1">
      <alignment vertical="center"/>
    </xf>
    <xf numFmtId="0" fontId="14" fillId="0" borderId="33" xfId="0" applyFont="1" applyBorder="1"/>
    <xf numFmtId="0" fontId="14" fillId="0" borderId="6" xfId="0" applyFont="1" applyBorder="1"/>
    <xf numFmtId="0" fontId="16" fillId="2" borderId="34"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6" xfId="0" applyFont="1" applyFill="1" applyBorder="1" applyAlignment="1">
      <alignment horizontal="center" vertical="center"/>
    </xf>
    <xf numFmtId="0" fontId="12" fillId="0" borderId="27" xfId="0" applyFont="1" applyBorder="1" applyAlignment="1">
      <alignment horizontal="justify" vertical="center" wrapText="1"/>
    </xf>
    <xf numFmtId="0" fontId="12" fillId="0" borderId="24" xfId="0" applyFont="1" applyBorder="1" applyAlignment="1">
      <alignment horizontal="justify" vertical="center" wrapText="1"/>
    </xf>
    <xf numFmtId="0" fontId="12" fillId="0" borderId="26" xfId="0" applyFont="1" applyBorder="1" applyAlignment="1">
      <alignment horizontal="justify" vertical="center" wrapText="1"/>
    </xf>
    <xf numFmtId="0" fontId="12" fillId="0" borderId="23" xfId="0" applyFont="1" applyBorder="1" applyAlignment="1">
      <alignment horizontal="justify" vertical="center" wrapText="1"/>
    </xf>
    <xf numFmtId="0" fontId="12" fillId="0" borderId="28" xfId="0" applyFont="1" applyBorder="1" applyAlignment="1">
      <alignment horizontal="justify" vertical="center"/>
    </xf>
    <xf numFmtId="0" fontId="12" fillId="0" borderId="25" xfId="0" applyFont="1" applyBorder="1" applyAlignment="1">
      <alignment horizontal="justify" vertical="center"/>
    </xf>
    <xf numFmtId="0" fontId="15" fillId="2" borderId="20"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7" xfId="0" applyFont="1" applyFill="1" applyBorder="1" applyAlignment="1">
      <alignment horizontal="center" vertical="center" wrapText="1"/>
    </xf>
  </cellXfs>
  <cellStyles count="4">
    <cellStyle name="Hipervínculo" xfId="3" builtinId="8"/>
    <cellStyle name="Hipervínculo 2"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eia.sea.gob.cl/expediente/expediente.php?id_expediente=2128586752&amp;modo=ficha" TargetMode="External"/><Relationship Id="rId299" Type="http://schemas.openxmlformats.org/officeDocument/2006/relationships/hyperlink" Target="http://seia.sea.gob.cl/expediente/expediente.php?id_expediente=2130009610&amp;modo=ficha" TargetMode="External"/><Relationship Id="rId21" Type="http://schemas.openxmlformats.org/officeDocument/2006/relationships/hyperlink" Target="http://seia.sea.gob.cl/expediente/ficha/fichaPrincipal.php?modo=normal&amp;id_expediente=6757973" TargetMode="External"/><Relationship Id="rId63" Type="http://schemas.openxmlformats.org/officeDocument/2006/relationships/hyperlink" Target="http://seia.sea.gob.cl/expediente/expedientesEvaluacion.php?modo=ficha&amp;id_expediente=7357523" TargetMode="External"/><Relationship Id="rId159" Type="http://schemas.openxmlformats.org/officeDocument/2006/relationships/hyperlink" Target="http://seia.sea.gob.cl/expediente/expediente.php?id_expediente=7714090&amp;modo=ficha" TargetMode="External"/><Relationship Id="rId324" Type="http://schemas.openxmlformats.org/officeDocument/2006/relationships/hyperlink" Target="http://seia.sea.gob.cl/expediente/expediente.php?id_expediente=2131282149&amp;modo=ficha" TargetMode="External"/><Relationship Id="rId366" Type="http://schemas.openxmlformats.org/officeDocument/2006/relationships/hyperlink" Target="http://seia.sea.gob.cl/expediente/expediente.php?id_expediente=2132316694&amp;modo=ficha" TargetMode="External"/><Relationship Id="rId170" Type="http://schemas.openxmlformats.org/officeDocument/2006/relationships/hyperlink" Target="http://seia.sea.gob.cl/expediente/expediente.php?id_expediente=2128919859&amp;modo=ficha" TargetMode="External"/><Relationship Id="rId226" Type="http://schemas.openxmlformats.org/officeDocument/2006/relationships/hyperlink" Target="http://seia.sea.gob.cl/expediente/expediente.php?id_expediente=2129378189&amp;modo=ficha" TargetMode="External"/><Relationship Id="rId433" Type="http://schemas.openxmlformats.org/officeDocument/2006/relationships/hyperlink" Target="http://seia.sea.gob.cl/expediente/expediente.php?id_expediente=2138123731&amp;modo=ficha" TargetMode="External"/><Relationship Id="rId268" Type="http://schemas.openxmlformats.org/officeDocument/2006/relationships/hyperlink" Target="http://seia.sea.gob.cl/expediente/expediente.php?id_expediente=2130374694&amp;modo=ficha" TargetMode="External"/><Relationship Id="rId32" Type="http://schemas.openxmlformats.org/officeDocument/2006/relationships/hyperlink" Target="http://seia.sea.gob.cl/expediente/ficha/fichaPrincipal.php?modo=normal&amp;id_expediente=6838582" TargetMode="External"/><Relationship Id="rId74" Type="http://schemas.openxmlformats.org/officeDocument/2006/relationships/hyperlink" Target="http://seia.sea.gob.cl/expediente/expedientesEvaluacion.php?modo=ficha&amp;id_expediente=7524496" TargetMode="External"/><Relationship Id="rId128" Type="http://schemas.openxmlformats.org/officeDocument/2006/relationships/hyperlink" Target="http://seia.sea.gob.cl/expediente/expediente.php?id_expediente=2128412087&amp;modo=ficha" TargetMode="External"/><Relationship Id="rId335" Type="http://schemas.openxmlformats.org/officeDocument/2006/relationships/hyperlink" Target="http://seia.sea.gob.cl/expediente/expedientesEvaluacion.php?modo=ficha&amp;id_expediente=2130971922" TargetMode="External"/><Relationship Id="rId377" Type="http://schemas.openxmlformats.org/officeDocument/2006/relationships/hyperlink" Target="http://seia.sea.gob.cl/expediente/expediente.php?id_expediente=2132130886&amp;modo=ficha" TargetMode="External"/><Relationship Id="rId5" Type="http://schemas.openxmlformats.org/officeDocument/2006/relationships/hyperlink" Target="http://seia.sea.gob.cl/expediente/expedientesEvaluacion.php?modo=ficha&amp;id_expediente=6542207" TargetMode="External"/><Relationship Id="rId181" Type="http://schemas.openxmlformats.org/officeDocument/2006/relationships/hyperlink" Target="http://seia.sea.gob.cl/expediente/ficha/fichaPrincipal.php?modo=normal&amp;id_expediente=2128895126" TargetMode="External"/><Relationship Id="rId237" Type="http://schemas.openxmlformats.org/officeDocument/2006/relationships/hyperlink" Target="http://seia.sea.gob.cl/expediente/expediente.php?id_expediente=2130884699&amp;modo=ficha" TargetMode="External"/><Relationship Id="rId402" Type="http://schemas.openxmlformats.org/officeDocument/2006/relationships/hyperlink" Target="http://seia.sea.gob.cl/expediente/expediente.php?id_expediente=2141220439&amp;modo=ficha" TargetMode="External"/><Relationship Id="rId279" Type="http://schemas.openxmlformats.org/officeDocument/2006/relationships/hyperlink" Target="http://seia.sea.gob.cl/expediente/expediente.php?id_expediente=2130255465&amp;modo=ficha" TargetMode="External"/><Relationship Id="rId43" Type="http://schemas.openxmlformats.org/officeDocument/2006/relationships/hyperlink" Target="http://seia.sea.gob.cl/expediente/expedientesEvaluacion.php?modo=ficha&amp;id_expediente=6923175" TargetMode="External"/><Relationship Id="rId139" Type="http://schemas.openxmlformats.org/officeDocument/2006/relationships/hyperlink" Target="http://seia.sea.gob.cl/expediente/expediente.php?id_expediente=8177308&amp;modo=ficha" TargetMode="External"/><Relationship Id="rId290" Type="http://schemas.openxmlformats.org/officeDocument/2006/relationships/hyperlink" Target="http://seia.sea.gob.cl/expediente/expediente.php?id_expediente=2130072738&amp;modo=ficha" TargetMode="External"/><Relationship Id="rId304" Type="http://schemas.openxmlformats.org/officeDocument/2006/relationships/hyperlink" Target="http://seia.sea.gob.cl/expediente/expediente.php?id_expediente=2131903093&amp;modo=ficha" TargetMode="External"/><Relationship Id="rId346" Type="http://schemas.openxmlformats.org/officeDocument/2006/relationships/hyperlink" Target="http://seia.sea.gob.cl/expediente/expediente.php?id_expediente=2132653801&amp;modo=ficha" TargetMode="External"/><Relationship Id="rId388" Type="http://schemas.openxmlformats.org/officeDocument/2006/relationships/hyperlink" Target="http://seia.sea.gob.cl/expediente/expediente.php?id_expediente=2141932456&amp;modo=ficha" TargetMode="External"/><Relationship Id="rId85" Type="http://schemas.openxmlformats.org/officeDocument/2006/relationships/hyperlink" Target="http://seia.sea.gob.cl/expediente/expedientesEvaluacion.php?modo=ficha&amp;id_expediente=7582968" TargetMode="External"/><Relationship Id="rId150" Type="http://schemas.openxmlformats.org/officeDocument/2006/relationships/hyperlink" Target="http://seia.sea.gob.cl/expediente/expediente.php?id_expediente=7881636&amp;modo=ficha" TargetMode="External"/><Relationship Id="rId192" Type="http://schemas.openxmlformats.org/officeDocument/2006/relationships/hyperlink" Target="http://seia.sea.gob.cl/expediente/expedientesEvaluacion.php?modo=ficha&amp;id_expediente=2128955653" TargetMode="External"/><Relationship Id="rId206" Type="http://schemas.openxmlformats.org/officeDocument/2006/relationships/hyperlink" Target="http://seia.sea.gob.cl/expediente/expediente.php?id_expediente=2129836271&amp;modo=ficha" TargetMode="External"/><Relationship Id="rId413" Type="http://schemas.openxmlformats.org/officeDocument/2006/relationships/hyperlink" Target="http://seia.sea.gob.cl/expediente/expediente.php?id_expediente=2140368529&amp;modo=ficha" TargetMode="External"/><Relationship Id="rId248" Type="http://schemas.openxmlformats.org/officeDocument/2006/relationships/hyperlink" Target="http://seia.sea.gob.cl/expediente/expediente.php?id_expediente=2130728737&amp;modo=ficha" TargetMode="External"/><Relationship Id="rId12" Type="http://schemas.openxmlformats.org/officeDocument/2006/relationships/hyperlink" Target="http://seia.sea.gob.cl/expediente/expedientesEvaluacion.php?modo=ficha&amp;id_expediente=6691303" TargetMode="External"/><Relationship Id="rId108" Type="http://schemas.openxmlformats.org/officeDocument/2006/relationships/hyperlink" Target="http://seia.sea.gob.cl/expediente/expediente.php?id_expediente=2128864414&amp;modo=ficha" TargetMode="External"/><Relationship Id="rId315" Type="http://schemas.openxmlformats.org/officeDocument/2006/relationships/hyperlink" Target="http://seia.sea.gob.cl/expediente/expediente.php?id_expediente=2131580572&amp;modo=ficha" TargetMode="External"/><Relationship Id="rId357" Type="http://schemas.openxmlformats.org/officeDocument/2006/relationships/hyperlink" Target="http://seia.sea.gob.cl/expediente/expediente.php?id_expediente=2132500443&amp;modo=ficha" TargetMode="External"/><Relationship Id="rId54" Type="http://schemas.openxmlformats.org/officeDocument/2006/relationships/hyperlink" Target="http://seia.sea.gob.cl/expediente/expedientesEvaluacion.php?modo=ficha&amp;id_expediente=7189173" TargetMode="External"/><Relationship Id="rId96" Type="http://schemas.openxmlformats.org/officeDocument/2006/relationships/hyperlink" Target="http://seia.sea.gob.cl/expediente/expedientesEvaluacion.php?modo=ficha&amp;id_expediente=6592870" TargetMode="External"/><Relationship Id="rId161" Type="http://schemas.openxmlformats.org/officeDocument/2006/relationships/hyperlink" Target="http://seia.sea.gob.cl/expediente/expediente.php?id_expediente=7774396&amp;modo=ficha" TargetMode="External"/><Relationship Id="rId217" Type="http://schemas.openxmlformats.org/officeDocument/2006/relationships/hyperlink" Target="http://seia.sea.gob.cl/expediente/expediente.php?id_expediente=2129693671&amp;modo=ficha" TargetMode="External"/><Relationship Id="rId399" Type="http://schemas.openxmlformats.org/officeDocument/2006/relationships/hyperlink" Target="http://seia.sea.gob.cl/expediente/expediente.php?id_expediente=2141397822&amp;modo=ficha" TargetMode="External"/><Relationship Id="rId259" Type="http://schemas.openxmlformats.org/officeDocument/2006/relationships/hyperlink" Target="http://seia.sea.gob.cl/expediente/expediente.php?id_expediente=2130526443&amp;modo=ficha" TargetMode="External"/><Relationship Id="rId424" Type="http://schemas.openxmlformats.org/officeDocument/2006/relationships/hyperlink" Target="http://seia.sea.gob.cl/expediente/expediente.php?id_expediente=2138716202&amp;modo=ficha" TargetMode="External"/><Relationship Id="rId23" Type="http://schemas.openxmlformats.org/officeDocument/2006/relationships/hyperlink" Target="http://seia.sea.gob.cl/expediente/ficha/fichaPrincipal.php?modo=normal&amp;id_expediente=6758453" TargetMode="External"/><Relationship Id="rId119" Type="http://schemas.openxmlformats.org/officeDocument/2006/relationships/hyperlink" Target="http://seia.sea.gob.cl/expediente/expediente.php?id_expediente=2128553155&amp;modo=ficha" TargetMode="External"/><Relationship Id="rId270" Type="http://schemas.openxmlformats.org/officeDocument/2006/relationships/hyperlink" Target="http://seia.sea.gob.cl/expediente/expediente.php?id_expediente=2130402341&amp;modo=ficha" TargetMode="External"/><Relationship Id="rId326" Type="http://schemas.openxmlformats.org/officeDocument/2006/relationships/hyperlink" Target="http://seia.sea.gob.cl/expediente/expediente.php?id_expediente=2131267533&amp;modo=ficha" TargetMode="External"/><Relationship Id="rId65" Type="http://schemas.openxmlformats.org/officeDocument/2006/relationships/hyperlink" Target="http://seia.sea.gob.cl/expediente/expedientesEvaluacion.php?modo=ficha&amp;id_expediente=7390546" TargetMode="External"/><Relationship Id="rId130" Type="http://schemas.openxmlformats.org/officeDocument/2006/relationships/hyperlink" Target="http://seia.sea.gob.cl/expediente/expediente.php?id_expediente=8361652&amp;modo=ficha" TargetMode="External"/><Relationship Id="rId368" Type="http://schemas.openxmlformats.org/officeDocument/2006/relationships/hyperlink" Target="http://seia.sea.gob.cl/expediente/expediente.php?id_expediente=2132283098&amp;modo=ficha" TargetMode="External"/><Relationship Id="rId172" Type="http://schemas.openxmlformats.org/officeDocument/2006/relationships/hyperlink" Target="http://seia.sea.gob.cl/expediente/expediente.php?id_expediente=2128969637&amp;modo=ficha" TargetMode="External"/><Relationship Id="rId228" Type="http://schemas.openxmlformats.org/officeDocument/2006/relationships/hyperlink" Target="http://seia.sea.gob.cl/expediente/expediente.php?id_expediente=2129361217&amp;modo=ficha" TargetMode="External"/><Relationship Id="rId281" Type="http://schemas.openxmlformats.org/officeDocument/2006/relationships/hyperlink" Target="http://seia.sea.gob.cl/expediente/expediente.php?id_expediente=2130110639&amp;modo=ficha" TargetMode="External"/><Relationship Id="rId337" Type="http://schemas.openxmlformats.org/officeDocument/2006/relationships/hyperlink" Target="http://seia.sea.gob.cl/expediente/expediente.php?id_expediente=2137895121&amp;modo=ficha" TargetMode="External"/><Relationship Id="rId34" Type="http://schemas.openxmlformats.org/officeDocument/2006/relationships/hyperlink" Target="http://seia.sea.gob.cl/expediente/expedientesEvaluacion.php?modo=ficha&amp;id_expediente=6855397" TargetMode="External"/><Relationship Id="rId76" Type="http://schemas.openxmlformats.org/officeDocument/2006/relationships/hyperlink" Target="http://seia.sea.gob.cl/expediente/expedientesEvaluacion.php?modo=ficha&amp;id_expediente=7451416" TargetMode="External"/><Relationship Id="rId141" Type="http://schemas.openxmlformats.org/officeDocument/2006/relationships/hyperlink" Target="http://seia.sea.gob.cl/expediente/expediente.php?id_expediente=8120890&amp;modo=ficha" TargetMode="External"/><Relationship Id="rId379" Type="http://schemas.openxmlformats.org/officeDocument/2006/relationships/hyperlink" Target="http://seia.sea.gob.cl/expediente/expediente.php?id_expediente=2132095293&amp;modo=ficha" TargetMode="External"/><Relationship Id="rId7" Type="http://schemas.openxmlformats.org/officeDocument/2006/relationships/hyperlink" Target="http://seia.sea.gob.cl/expediente/ficha/fichaPrincipal.php?modo=normal&amp;id_expediente=6218867" TargetMode="External"/><Relationship Id="rId183" Type="http://schemas.openxmlformats.org/officeDocument/2006/relationships/hyperlink" Target="http://seia.sea.gob.cl/expediente/ficha/fichaPrincipal.php?modo=normal&amp;id_expediente=2128896842" TargetMode="External"/><Relationship Id="rId239" Type="http://schemas.openxmlformats.org/officeDocument/2006/relationships/hyperlink" Target="http://seia.sea.gob.cl/expediente/expediente.php?id_expediente=2130840941&amp;modo=ficha" TargetMode="External"/><Relationship Id="rId390" Type="http://schemas.openxmlformats.org/officeDocument/2006/relationships/hyperlink" Target="http://seia.sea.gob.cl/expediente/expediente.php?id_expediente=2141861782&amp;modo=ficha" TargetMode="External"/><Relationship Id="rId404" Type="http://schemas.openxmlformats.org/officeDocument/2006/relationships/hyperlink" Target="http://seia.sea.gob.cl/expediente/expediente.php?id_expediente=2140991364&amp;modo=ficha" TargetMode="External"/><Relationship Id="rId250" Type="http://schemas.openxmlformats.org/officeDocument/2006/relationships/hyperlink" Target="http://seia.sea.gob.cl/expediente/expediente.php?id_expediente=2130712979&amp;modo=ficha" TargetMode="External"/><Relationship Id="rId292" Type="http://schemas.openxmlformats.org/officeDocument/2006/relationships/hyperlink" Target="http://seia.sea.gob.cl/expediente/expediente.php?id_expediente=2130009610&amp;modo=ficha" TargetMode="External"/><Relationship Id="rId306" Type="http://schemas.openxmlformats.org/officeDocument/2006/relationships/hyperlink" Target="http://seia.sea.gob.cl/expediente/expediente.php?id_expediente=2131856064&amp;modo=ficha" TargetMode="External"/><Relationship Id="rId45" Type="http://schemas.openxmlformats.org/officeDocument/2006/relationships/hyperlink" Target="http://seia.sea.gob.cl/expediente/expedientesEvaluacion.php?modo=ficha&amp;id_expediente=7047018" TargetMode="External"/><Relationship Id="rId87" Type="http://schemas.openxmlformats.org/officeDocument/2006/relationships/hyperlink" Target="http://seia.sea.gob.cl/expediente/ficha/fichaPrincipal.php?modo=normal&amp;id_expediente=6452875" TargetMode="External"/><Relationship Id="rId110" Type="http://schemas.openxmlformats.org/officeDocument/2006/relationships/hyperlink" Target="http://seia.sea.gob.cl/expediente/expediente.php?id_expediente=2128846326&amp;modo=ficha" TargetMode="External"/><Relationship Id="rId348" Type="http://schemas.openxmlformats.org/officeDocument/2006/relationships/hyperlink" Target="http://seia.sea.gob.cl/expediente/expediente.php?id_expediente=2132655856&amp;modo=ficha" TargetMode="External"/><Relationship Id="rId152" Type="http://schemas.openxmlformats.org/officeDocument/2006/relationships/hyperlink" Target="http://seia.sea.gob.cl/expediente/expediente.php?id_expediente=7847451&amp;modo=ficha" TargetMode="External"/><Relationship Id="rId194" Type="http://schemas.openxmlformats.org/officeDocument/2006/relationships/hyperlink" Target="http://seia.sea.gob.cl/expediente/expedientesEvaluacion.php?modo=ficha&amp;id_expediente=2128929223" TargetMode="External"/><Relationship Id="rId208" Type="http://schemas.openxmlformats.org/officeDocument/2006/relationships/hyperlink" Target="http://seia.sea.gob.cl/expediente/expediente.php?id_expediente=2129877016&amp;modo=ficha" TargetMode="External"/><Relationship Id="rId415" Type="http://schemas.openxmlformats.org/officeDocument/2006/relationships/hyperlink" Target="http://seia.sea.gob.cl/expediente/expediente.php?id_expediente=2139193109&amp;modo=ficha" TargetMode="External"/><Relationship Id="rId261" Type="http://schemas.openxmlformats.org/officeDocument/2006/relationships/hyperlink" Target="http://seia.sea.gob.cl/expediente/expediente.php?id_expediente=2130484534&amp;modo=ficha" TargetMode="External"/><Relationship Id="rId14" Type="http://schemas.openxmlformats.org/officeDocument/2006/relationships/hyperlink" Target="http://seia.sea.gob.cl/expediente/expedientesEvaluacion.php?modo=ficha&amp;id_expediente=6725973" TargetMode="External"/><Relationship Id="rId56" Type="http://schemas.openxmlformats.org/officeDocument/2006/relationships/hyperlink" Target="http://seia.sea.gob.cl/expediente/expedientesEvaluacion.php?modo=ficha&amp;id_expediente=7216078" TargetMode="External"/><Relationship Id="rId317" Type="http://schemas.openxmlformats.org/officeDocument/2006/relationships/hyperlink" Target="http://seia.sea.gob.cl/expediente/expediente.php?id_expediente=2131505027&amp;modo=ficha" TargetMode="External"/><Relationship Id="rId359" Type="http://schemas.openxmlformats.org/officeDocument/2006/relationships/hyperlink" Target="http://seia.sea.gob.cl/expediente/expediente.php?id_expediente=2132411401&amp;modo=ficha" TargetMode="External"/><Relationship Id="rId98" Type="http://schemas.openxmlformats.org/officeDocument/2006/relationships/hyperlink" Target="http://seia.sea.gob.cl/expediente/expedientesEvaluacion.php?modo=ficha&amp;id_expediente=6659041" TargetMode="External"/><Relationship Id="rId121" Type="http://schemas.openxmlformats.org/officeDocument/2006/relationships/hyperlink" Target="http://seia.sea.gob.cl/expediente/expediente.php?id_expediente=2128538036&amp;modo=ficha" TargetMode="External"/><Relationship Id="rId163" Type="http://schemas.openxmlformats.org/officeDocument/2006/relationships/hyperlink" Target="http://seia.sea.gob.cl/expediente/ficha/fichaPrincipal.php?modo=normal&amp;id_expediente=7906984" TargetMode="External"/><Relationship Id="rId219" Type="http://schemas.openxmlformats.org/officeDocument/2006/relationships/hyperlink" Target="http://seia.sea.gob.cl/expediente/expediente.php?id_expediente=2129562355&amp;modo=ficha" TargetMode="External"/><Relationship Id="rId370" Type="http://schemas.openxmlformats.org/officeDocument/2006/relationships/hyperlink" Target="http://seia.sea.gob.cl/expediente/expediente.php?id_expediente=2132197785&amp;modo=ficha" TargetMode="External"/><Relationship Id="rId426" Type="http://schemas.openxmlformats.org/officeDocument/2006/relationships/hyperlink" Target="http://seia.sea.gob.cl/expediente/expediente.php?id_expediente=2138750898&amp;modo=ficha" TargetMode="External"/><Relationship Id="rId230" Type="http://schemas.openxmlformats.org/officeDocument/2006/relationships/hyperlink" Target="http://seia.sea.gob.cl/expediente/expediente.php?id_expediente=2129294291&amp;modo=ficha" TargetMode="External"/><Relationship Id="rId25" Type="http://schemas.openxmlformats.org/officeDocument/2006/relationships/hyperlink" Target="http://seia.sea.gob.cl/expediente/ficha/fichaPrincipal.php?modo=normal&amp;id_expediente=6763708" TargetMode="External"/><Relationship Id="rId67" Type="http://schemas.openxmlformats.org/officeDocument/2006/relationships/hyperlink" Target="http://seia.sea.gob.cl/expediente/expedientesEvaluacion.php?modo=ficha&amp;id_expediente=7426607" TargetMode="External"/><Relationship Id="rId272" Type="http://schemas.openxmlformats.org/officeDocument/2006/relationships/hyperlink" Target="http://seia.sea.gob.cl/expediente/expediente.php?id_expediente=2130348352&amp;modo=ficha" TargetMode="External"/><Relationship Id="rId328" Type="http://schemas.openxmlformats.org/officeDocument/2006/relationships/hyperlink" Target="http://seia.sea.gob.cl/expediente/expediente.php?id_expediente=2131146076&amp;modo=ficha" TargetMode="External"/><Relationship Id="rId132" Type="http://schemas.openxmlformats.org/officeDocument/2006/relationships/hyperlink" Target="http://seia.sea.gob.cl/expediente/expediente.php?id_expediente=8332747&amp;modo=ficha" TargetMode="External"/><Relationship Id="rId174" Type="http://schemas.openxmlformats.org/officeDocument/2006/relationships/hyperlink" Target="http://seia.sea.gob.cl/expediente/expediente.php?id_expediente=2128958554&amp;modo=ficha" TargetMode="External"/><Relationship Id="rId381" Type="http://schemas.openxmlformats.org/officeDocument/2006/relationships/hyperlink" Target="http://seia.sea.gob.cl/expediente/expediente.php?id_expediente=2132033591&amp;modo=ficha" TargetMode="External"/><Relationship Id="rId241" Type="http://schemas.openxmlformats.org/officeDocument/2006/relationships/hyperlink" Target="http://seia.sea.gob.cl/expediente/expediente.php?id_expediente=2130841222&amp;modo=ficha" TargetMode="External"/><Relationship Id="rId36" Type="http://schemas.openxmlformats.org/officeDocument/2006/relationships/hyperlink" Target="http://seia.sea.gob.cl/expediente/expedientesEvaluacion.php?modo=ficha&amp;id_expediente=6895909" TargetMode="External"/><Relationship Id="rId283" Type="http://schemas.openxmlformats.org/officeDocument/2006/relationships/hyperlink" Target="http://seia.sea.gob.cl/expediente/expediente.php?id_expediente=2130154656&amp;modo=ficha" TargetMode="External"/><Relationship Id="rId339" Type="http://schemas.openxmlformats.org/officeDocument/2006/relationships/hyperlink" Target="http://seia.sea.gob.cl/expediente/expediente.php?id_expediente=2133905511&amp;modo=ficha" TargetMode="External"/><Relationship Id="rId78" Type="http://schemas.openxmlformats.org/officeDocument/2006/relationships/hyperlink" Target="http://seia.sea.gob.cl/expediente/expedientesEvaluacion.php?modo=ficha&amp;id_expediente=7598704" TargetMode="External"/><Relationship Id="rId101" Type="http://schemas.openxmlformats.org/officeDocument/2006/relationships/hyperlink" Target="http://seia.sea.gob.cl/expediente/expedientesEvaluacion.php?modo=ficha&amp;id_expediente=6339235" TargetMode="External"/><Relationship Id="rId143" Type="http://schemas.openxmlformats.org/officeDocument/2006/relationships/hyperlink" Target="http://seia.sea.gob.cl/expediente/expediente.php?id_expediente=8123299&amp;modo=ficha" TargetMode="External"/><Relationship Id="rId185" Type="http://schemas.openxmlformats.org/officeDocument/2006/relationships/hyperlink" Target="http://seia.sea.gob.cl/expediente/ficha/fichaPrincipal.php?modo=normal&amp;id_expediente=2128968803" TargetMode="External"/><Relationship Id="rId350" Type="http://schemas.openxmlformats.org/officeDocument/2006/relationships/hyperlink" Target="http://seia.sea.gob.cl/expediente/expediente.php?id_expediente=2132555996&amp;modo=ficha" TargetMode="External"/><Relationship Id="rId406" Type="http://schemas.openxmlformats.org/officeDocument/2006/relationships/hyperlink" Target="http://seia.sea.gob.cl/expediente/expediente.php?id_expediente=2140909151&amp;modo=ficha" TargetMode="External"/><Relationship Id="rId9" Type="http://schemas.openxmlformats.org/officeDocument/2006/relationships/hyperlink" Target="http://seia.sea.gob.cl/expediente/expedientesEvaluacion.php?modo=ficha&amp;id_expediente=6567575" TargetMode="External"/><Relationship Id="rId210" Type="http://schemas.openxmlformats.org/officeDocument/2006/relationships/hyperlink" Target="http://seia.sea.gob.cl/expediente/expediente.php?id_expediente=2129804362&amp;modo=ficha" TargetMode="External"/><Relationship Id="rId392" Type="http://schemas.openxmlformats.org/officeDocument/2006/relationships/hyperlink" Target="http://seia.sea.gob.cl/expediente/expediente.php?id_expediente=2141836504&amp;modo=ficha" TargetMode="External"/><Relationship Id="rId252" Type="http://schemas.openxmlformats.org/officeDocument/2006/relationships/hyperlink" Target="http://seia.sea.gob.cl/expediente/expediente.php?id_expediente=2130577300&amp;modo=ficha" TargetMode="External"/><Relationship Id="rId294" Type="http://schemas.openxmlformats.org/officeDocument/2006/relationships/hyperlink" Target="http://seia.sea.gob.cl/expediente/expediente.php?id_expediente=2130072895&amp;modo=ficha" TargetMode="External"/><Relationship Id="rId308" Type="http://schemas.openxmlformats.org/officeDocument/2006/relationships/hyperlink" Target="http://seia.sea.gob.cl/expediente/expediente.php?id_expediente=2131789417&amp;modo=ficha" TargetMode="External"/><Relationship Id="rId47" Type="http://schemas.openxmlformats.org/officeDocument/2006/relationships/hyperlink" Target="http://seia.sea.gob.cl/expediente/expedientesEvaluacion.php?modo=ficha&amp;id_expediente=7040302" TargetMode="External"/><Relationship Id="rId89" Type="http://schemas.openxmlformats.org/officeDocument/2006/relationships/hyperlink" Target="http://seia.sea.gob.cl/expediente/expedientesEvaluacion.php?modo=ficha&amp;id_expediente=6975800" TargetMode="External"/><Relationship Id="rId112" Type="http://schemas.openxmlformats.org/officeDocument/2006/relationships/hyperlink" Target="http://seia.sea.gob.cl/expediente/expediente.php?id_expediente=2128836143&amp;modo=ficha" TargetMode="External"/><Relationship Id="rId154" Type="http://schemas.openxmlformats.org/officeDocument/2006/relationships/hyperlink" Target="http://seia.sea.gob.cl/expediente/expediente.php?id_expediente=7772818&amp;modo=ficha" TargetMode="External"/><Relationship Id="rId361" Type="http://schemas.openxmlformats.org/officeDocument/2006/relationships/hyperlink" Target="http://seia.sea.gob.cl/expediente/expediente.php?id_expediente=2132410659&amp;modo=ficha" TargetMode="External"/><Relationship Id="rId196" Type="http://schemas.openxmlformats.org/officeDocument/2006/relationships/hyperlink" Target="http://seia.sea.gob.cl/expediente/ficha/fichaPrincipal.php?modo=normal&amp;id_expediente=2128956295" TargetMode="External"/><Relationship Id="rId417" Type="http://schemas.openxmlformats.org/officeDocument/2006/relationships/hyperlink" Target="http://seia.sea.gob.cl/expediente/expediente.php?id_expediente=2139190986&amp;modo=ficha" TargetMode="External"/><Relationship Id="rId16" Type="http://schemas.openxmlformats.org/officeDocument/2006/relationships/hyperlink" Target="http://seia.sea.gob.cl/expediente/expedientesEvaluacion.php?modo=ficha&amp;id_expediente=6577593" TargetMode="External"/><Relationship Id="rId221" Type="http://schemas.openxmlformats.org/officeDocument/2006/relationships/hyperlink" Target="http://seia.sea.gob.cl/expediente/expediente.php?id_expediente=2129475019&amp;modo=ficha" TargetMode="External"/><Relationship Id="rId263" Type="http://schemas.openxmlformats.org/officeDocument/2006/relationships/hyperlink" Target="http://seia.sea.gob.cl/expediente/expediente.php?id_expediente=2130460400&amp;modo=ficha" TargetMode="External"/><Relationship Id="rId319" Type="http://schemas.openxmlformats.org/officeDocument/2006/relationships/hyperlink" Target="http://seia.sea.gob.cl/expediente/expediente.php?id_expediente=2131414850&amp;modo=ficha" TargetMode="External"/><Relationship Id="rId58" Type="http://schemas.openxmlformats.org/officeDocument/2006/relationships/hyperlink" Target="http://seia.sea.gob.cl/expediente/expedientesEvaluacion.php?modo=ficha&amp;id_expediente=7254200" TargetMode="External"/><Relationship Id="rId123" Type="http://schemas.openxmlformats.org/officeDocument/2006/relationships/hyperlink" Target="http://seia.sea.gob.cl/expediente/expediente.php?id_expediente=2128452638&amp;modo=ficha" TargetMode="External"/><Relationship Id="rId330" Type="http://schemas.openxmlformats.org/officeDocument/2006/relationships/hyperlink" Target="http://seia.sea.gob.cl/expediente/expediente.php?id_expediente=2131097176&amp;modo=ficha" TargetMode="External"/><Relationship Id="rId165" Type="http://schemas.openxmlformats.org/officeDocument/2006/relationships/hyperlink" Target="http://seia.sea.gob.cl/expediente/expedientesEvaluacion.php?modo=ficha&amp;id_expediente=7573338" TargetMode="External"/><Relationship Id="rId372" Type="http://schemas.openxmlformats.org/officeDocument/2006/relationships/hyperlink" Target="http://seia.sea.gob.cl/expediente/expediente.php?id_expediente=2132182501&amp;modo=ficha" TargetMode="External"/><Relationship Id="rId428" Type="http://schemas.openxmlformats.org/officeDocument/2006/relationships/hyperlink" Target="http://seia.sea.gob.cl/expediente/expediente.php?id_expediente=2138513102&amp;modo=ficha" TargetMode="External"/><Relationship Id="rId232" Type="http://schemas.openxmlformats.org/officeDocument/2006/relationships/hyperlink" Target="http://seia.sea.gob.cl/expediente/expediente.php?id_expediente=2129177773&amp;modo=ficha" TargetMode="External"/><Relationship Id="rId274" Type="http://schemas.openxmlformats.org/officeDocument/2006/relationships/hyperlink" Target="http://seia.sea.gob.cl/expediente/expediente.php?id_expediente=2130326719&amp;modo=ficha" TargetMode="External"/><Relationship Id="rId27" Type="http://schemas.openxmlformats.org/officeDocument/2006/relationships/hyperlink" Target="http://seia.sea.gob.cl/expediente/expedientesEvaluacion.php?modo=ficha&amp;id_expediente=6766518" TargetMode="External"/><Relationship Id="rId69" Type="http://schemas.openxmlformats.org/officeDocument/2006/relationships/hyperlink" Target="http://seia.sea.gob.cl/expediente/expedientesEvaluacion.php?modo=ficha&amp;id_expediente=7470759" TargetMode="External"/><Relationship Id="rId134" Type="http://schemas.openxmlformats.org/officeDocument/2006/relationships/hyperlink" Target="http://seia.sea.gob.cl/expediente/expediente.php?id_expediente=8257199&amp;modo=ficha" TargetMode="External"/><Relationship Id="rId80" Type="http://schemas.openxmlformats.org/officeDocument/2006/relationships/hyperlink" Target="http://seia.sea.gob.cl/expediente/ficha/fichaPrincipal.php?modo=normal&amp;id_expediente=6427673" TargetMode="External"/><Relationship Id="rId176" Type="http://schemas.openxmlformats.org/officeDocument/2006/relationships/hyperlink" Target="http://seia.sea.gob.cl/expediente/expediente.php?id_expediente=2128904823&amp;modo=ficha" TargetMode="External"/><Relationship Id="rId341" Type="http://schemas.openxmlformats.org/officeDocument/2006/relationships/hyperlink" Target="http://seia.sea.gob.cl/expediente/expediente.php?id_expediente=2132837657&amp;modo=ficha" TargetMode="External"/><Relationship Id="rId383" Type="http://schemas.openxmlformats.org/officeDocument/2006/relationships/hyperlink" Target="http://seia.sea.gob.cl/expediente/expediente.php?id_expediente=2132026165&amp;modo=ficha" TargetMode="External"/><Relationship Id="rId201" Type="http://schemas.openxmlformats.org/officeDocument/2006/relationships/hyperlink" Target="http://seia.sea.gob.cl/expediente/expediente.php?id_expediente=2129956384&amp;modo=ficha" TargetMode="External"/><Relationship Id="rId243" Type="http://schemas.openxmlformats.org/officeDocument/2006/relationships/hyperlink" Target="http://seia.sea.gob.cl/expediente/expediente.php?id_expediente=2130787324&amp;modo=ficha" TargetMode="External"/><Relationship Id="rId285" Type="http://schemas.openxmlformats.org/officeDocument/2006/relationships/hyperlink" Target="http://seia.sea.gob.cl/expediente/expediente.php?id_expediente=2130119630&amp;modo=ficha" TargetMode="External"/><Relationship Id="rId38" Type="http://schemas.openxmlformats.org/officeDocument/2006/relationships/hyperlink" Target="http://seia.sea.gob.cl/expediente/expedientesEvaluacion.php?modo=ficha&amp;id_expediente=6952258" TargetMode="External"/><Relationship Id="rId103" Type="http://schemas.openxmlformats.org/officeDocument/2006/relationships/hyperlink" Target="http://seia.sea.gob.cl/expediente/ficha/fichaPrincipal.php?modo=normal&amp;id_expediente=7622415" TargetMode="External"/><Relationship Id="rId310" Type="http://schemas.openxmlformats.org/officeDocument/2006/relationships/hyperlink" Target="http://seia.sea.gob.cl/expediente/expediente.php?id_expediente=2131724342&amp;modo=ficha" TargetMode="External"/><Relationship Id="rId91" Type="http://schemas.openxmlformats.org/officeDocument/2006/relationships/hyperlink" Target="http://seia.sea.gob.cl/expediente/expedientesEvaluacion.php?modo=ficha&amp;id_expediente=6360043" TargetMode="External"/><Relationship Id="rId145" Type="http://schemas.openxmlformats.org/officeDocument/2006/relationships/hyperlink" Target="http://seia.sea.gob.cl/expediente/expediente.php?id_expediente=8070463&amp;modo=ficha" TargetMode="External"/><Relationship Id="rId187" Type="http://schemas.openxmlformats.org/officeDocument/2006/relationships/hyperlink" Target="http://seia.sea.gob.cl/expediente/ficha/fichaPrincipal.php?modo=normal&amp;id_expediente=2128947416" TargetMode="External"/><Relationship Id="rId352" Type="http://schemas.openxmlformats.org/officeDocument/2006/relationships/hyperlink" Target="http://seia.sea.gob.cl/expediente/expediente.php?id_expediente=2132564547&amp;modo=ficha" TargetMode="External"/><Relationship Id="rId394" Type="http://schemas.openxmlformats.org/officeDocument/2006/relationships/hyperlink" Target="http://seia.sea.gob.cl/expediente/expediente.php?id_expediente=2141821827&amp;modo=ficha" TargetMode="External"/><Relationship Id="rId408" Type="http://schemas.openxmlformats.org/officeDocument/2006/relationships/hyperlink" Target="http://seia.sea.gob.cl/expediente/expediente.php?id_expediente=2140826557&amp;modo=ficha" TargetMode="External"/><Relationship Id="rId212" Type="http://schemas.openxmlformats.org/officeDocument/2006/relationships/hyperlink" Target="http://seia.sea.gob.cl/expediente/expediente.php?id_expediente=2129737043&amp;modo=ficha" TargetMode="External"/><Relationship Id="rId254" Type="http://schemas.openxmlformats.org/officeDocument/2006/relationships/hyperlink" Target="http://seia.sea.gob.cl/expediente/expediente.php?id_expediente=2130631277&amp;modo=ficha" TargetMode="External"/><Relationship Id="rId28" Type="http://schemas.openxmlformats.org/officeDocument/2006/relationships/hyperlink" Target="http://seia.sea.gob.cl/expediente/expedientesEvaluacion.php?modo=ficha&amp;id_expediente=6801423" TargetMode="External"/><Relationship Id="rId49" Type="http://schemas.openxmlformats.org/officeDocument/2006/relationships/hyperlink" Target="http://seia.sea.gob.cl/expediente/expedientesEvaluacion.php?modo=ficha&amp;id_expediente=7092428" TargetMode="External"/><Relationship Id="rId114" Type="http://schemas.openxmlformats.org/officeDocument/2006/relationships/hyperlink" Target="http://seia.sea.gob.cl/expediente/expediente.php?id_expediente=2128816891&amp;modo=ficha" TargetMode="External"/><Relationship Id="rId275" Type="http://schemas.openxmlformats.org/officeDocument/2006/relationships/hyperlink" Target="http://seia.sea.gob.cl/expediente/expediente.php?id_expediente=2130307900&amp;modo=ficha" TargetMode="External"/><Relationship Id="rId296" Type="http://schemas.openxmlformats.org/officeDocument/2006/relationships/hyperlink" Target="http://seia.sea.gob.cl/expediente/expedientesEvaluacion.php?modo=ficha&amp;id_expediente=2130962688" TargetMode="External"/><Relationship Id="rId300" Type="http://schemas.openxmlformats.org/officeDocument/2006/relationships/hyperlink" Target="http://seia.sea.gob.cl/expediente/expediente.php?id_expediente=2131955034&amp;modo=ficha" TargetMode="External"/><Relationship Id="rId60" Type="http://schemas.openxmlformats.org/officeDocument/2006/relationships/hyperlink" Target="http://seia.sea.gob.cl/expediente/expedientesEvaluacion.php?modo=ficha&amp;id_expediente=7280836" TargetMode="External"/><Relationship Id="rId81" Type="http://schemas.openxmlformats.org/officeDocument/2006/relationships/hyperlink" Target="http://seia.sea.gob.cl/expediente/expedientesEvaluacion.php?modo=ficha&amp;id_expediente=6702186" TargetMode="External"/><Relationship Id="rId135" Type="http://schemas.openxmlformats.org/officeDocument/2006/relationships/hyperlink" Target="http://seia.sea.gob.cl/expediente/expediente.php?id_expediente=8210090&amp;modo=ficha" TargetMode="External"/><Relationship Id="rId156" Type="http://schemas.openxmlformats.org/officeDocument/2006/relationships/hyperlink" Target="http://seia.sea.gob.cl/expediente/expediente.php?id_expediente=7798109&amp;modo=ficha" TargetMode="External"/><Relationship Id="rId177" Type="http://schemas.openxmlformats.org/officeDocument/2006/relationships/hyperlink" Target="http://seia.sea.gob.cl/expediente/expediente.php?id_expediente=2128952737&amp;modo=ficha" TargetMode="External"/><Relationship Id="rId198" Type="http://schemas.openxmlformats.org/officeDocument/2006/relationships/hyperlink" Target="http://seia.sea.gob.cl/expediente/expedientesEvaluacion.php?modo=ficha&amp;id_expediente=2128960103" TargetMode="External"/><Relationship Id="rId321" Type="http://schemas.openxmlformats.org/officeDocument/2006/relationships/hyperlink" Target="http://seia.sea.gob.cl/expediente/expediente.php?id_expediente=2131296400&amp;modo=ficha" TargetMode="External"/><Relationship Id="rId342" Type="http://schemas.openxmlformats.org/officeDocument/2006/relationships/hyperlink" Target="http://seia.sea.gob.cl/expediente/expediente.php?id_expediente=2132813470&amp;modo=ficha" TargetMode="External"/><Relationship Id="rId363" Type="http://schemas.openxmlformats.org/officeDocument/2006/relationships/hyperlink" Target="http://seia.sea.gob.cl/expediente/expediente.php?id_expediente=2132384421&amp;modo=ficha" TargetMode="External"/><Relationship Id="rId384" Type="http://schemas.openxmlformats.org/officeDocument/2006/relationships/hyperlink" Target="http://seia.sea.gob.cl/expediente/expediente.php?id_expediente=2131996211&amp;modo=ficha" TargetMode="External"/><Relationship Id="rId419" Type="http://schemas.openxmlformats.org/officeDocument/2006/relationships/hyperlink" Target="http://seia.sea.gob.cl/expediente/expediente.php?id_expediente=2138873748&amp;modo=ficha" TargetMode="External"/><Relationship Id="rId202" Type="http://schemas.openxmlformats.org/officeDocument/2006/relationships/hyperlink" Target="http://seia.sea.gob.cl/expediente/expediente.php?id_expediente=2129976023&amp;modo=ficha" TargetMode="External"/><Relationship Id="rId223" Type="http://schemas.openxmlformats.org/officeDocument/2006/relationships/hyperlink" Target="http://seia.sea.gob.cl/expediente/expediente.php?id_expediente=2129482249&amp;modo=ficha" TargetMode="External"/><Relationship Id="rId244" Type="http://schemas.openxmlformats.org/officeDocument/2006/relationships/hyperlink" Target="http://seia.sea.gob.cl/expediente/expediente.php?id_expediente=2130778970&amp;modo=ficha" TargetMode="External"/><Relationship Id="rId430" Type="http://schemas.openxmlformats.org/officeDocument/2006/relationships/hyperlink" Target="http://seia.sea.gob.cl/expediente/expediente.php?id_expediente=2138357850&amp;modo=ficha" TargetMode="External"/><Relationship Id="rId18" Type="http://schemas.openxmlformats.org/officeDocument/2006/relationships/hyperlink" Target="http://seia.sea.gob.cl/expediente/ficha/fichaPrincipal.php?modo=normal&amp;id_expediente=6759999" TargetMode="External"/><Relationship Id="rId39" Type="http://schemas.openxmlformats.org/officeDocument/2006/relationships/hyperlink" Target="http://seia.sea.gob.cl/expediente/expedientesEvaluacion.php?modo=ficha&amp;id_expediente=6934187" TargetMode="External"/><Relationship Id="rId265" Type="http://schemas.openxmlformats.org/officeDocument/2006/relationships/hyperlink" Target="http://seia.sea.gob.cl/expediente/expediente.php?id_expediente=2130447688&amp;modo=ficha" TargetMode="External"/><Relationship Id="rId286" Type="http://schemas.openxmlformats.org/officeDocument/2006/relationships/hyperlink" Target="http://seia.sea.gob.cl/expediente/expediente.php?id_expediente=2130108749&amp;modo=ficha" TargetMode="External"/><Relationship Id="rId50" Type="http://schemas.openxmlformats.org/officeDocument/2006/relationships/hyperlink" Target="http://seia.sea.gob.cl/expediente/expedientesEvaluacion.php?modo=ficha&amp;id_expediente=7138898" TargetMode="External"/><Relationship Id="rId104" Type="http://schemas.openxmlformats.org/officeDocument/2006/relationships/hyperlink" Target="http://seia.sea.gob.cl/expediente/expedientesEvaluacion.php?modo=ficha&amp;id_expediente=7686966" TargetMode="External"/><Relationship Id="rId125" Type="http://schemas.openxmlformats.org/officeDocument/2006/relationships/hyperlink" Target="http://seia.sea.gob.cl/expediente/expediente.php?id_expediente=2128414812&amp;modo=ficha" TargetMode="External"/><Relationship Id="rId146" Type="http://schemas.openxmlformats.org/officeDocument/2006/relationships/hyperlink" Target="http://seia.sea.gob.cl/expediente/expediente.php?id_expediente=8043190&amp;modo=ficha" TargetMode="External"/><Relationship Id="rId167" Type="http://schemas.openxmlformats.org/officeDocument/2006/relationships/hyperlink" Target="http://seia.sea.gob.cl/expediente/expedientesEvaluacion.php?modo=ficha&amp;id_expediente=8158912" TargetMode="External"/><Relationship Id="rId188" Type="http://schemas.openxmlformats.org/officeDocument/2006/relationships/hyperlink" Target="http://seia.sea.gob.cl/expediente/ficha/fichaPrincipal.php?modo=normal&amp;id_expediente=2128953475" TargetMode="External"/><Relationship Id="rId311" Type="http://schemas.openxmlformats.org/officeDocument/2006/relationships/hyperlink" Target="http://seia.sea.gob.cl/expediente/expediente.php?id_expediente=2131720522&amp;modo=ficha" TargetMode="External"/><Relationship Id="rId332" Type="http://schemas.openxmlformats.org/officeDocument/2006/relationships/hyperlink" Target="http://seia.sea.gob.cl/expediente/expediente.php?id_expediente=2130999684&amp;modo=ficha" TargetMode="External"/><Relationship Id="rId353" Type="http://schemas.openxmlformats.org/officeDocument/2006/relationships/hyperlink" Target="http://seia.sea.gob.cl/expediente/expediente.php?id_expediente=2132567850&amp;modo=ficha" TargetMode="External"/><Relationship Id="rId374" Type="http://schemas.openxmlformats.org/officeDocument/2006/relationships/hyperlink" Target="http://seia.sea.gob.cl/expediente/expediente.php?id_expediente=2132165654&amp;modo=ficha" TargetMode="External"/><Relationship Id="rId395" Type="http://schemas.openxmlformats.org/officeDocument/2006/relationships/hyperlink" Target="http://seia.sea.gob.cl/expediente/expediente.php?id_expediente=2141567209&amp;modo=ficha" TargetMode="External"/><Relationship Id="rId409" Type="http://schemas.openxmlformats.org/officeDocument/2006/relationships/hyperlink" Target="http://seia.sea.gob.cl/expediente/expediente.php?id_expediente=2140672714&amp;modo=ficha" TargetMode="External"/><Relationship Id="rId71" Type="http://schemas.openxmlformats.org/officeDocument/2006/relationships/hyperlink" Target="http://seia.sea.gob.cl/expediente/expedientesEvaluacion.php?modo=ficha&amp;id_expediente=7455816" TargetMode="External"/><Relationship Id="rId92" Type="http://schemas.openxmlformats.org/officeDocument/2006/relationships/hyperlink" Target="http://seia.sea.gob.cl/expediente/expedientesEvaluacion.php?modo=ficha&amp;id_expediente=6369042" TargetMode="External"/><Relationship Id="rId213" Type="http://schemas.openxmlformats.org/officeDocument/2006/relationships/hyperlink" Target="http://seia.sea.gob.cl/expediente/expediente.php?id_expediente=2129731955&amp;modo=ficha" TargetMode="External"/><Relationship Id="rId234" Type="http://schemas.openxmlformats.org/officeDocument/2006/relationships/hyperlink" Target="http://seia.sea.gob.cl/expediente/expediente.php?id_expediente=2130934956&amp;modo=ficha" TargetMode="External"/><Relationship Id="rId420" Type="http://schemas.openxmlformats.org/officeDocument/2006/relationships/hyperlink" Target="http://seia.sea.gob.cl/expediente/expediente.php?id_expediente=2138980428&amp;modo=ficha" TargetMode="External"/><Relationship Id="rId2" Type="http://schemas.openxmlformats.org/officeDocument/2006/relationships/hyperlink" Target="http://seia.sea.gob.cl/expediente/ficha/fichaPrincipal.php?modo=normal&amp;id_expediente=6435792" TargetMode="External"/><Relationship Id="rId29" Type="http://schemas.openxmlformats.org/officeDocument/2006/relationships/hyperlink" Target="http://seia.sea.gob.cl/expediente/expedientesEvaluacion.php?modo=ficha&amp;id_expediente=6789931" TargetMode="External"/><Relationship Id="rId255" Type="http://schemas.openxmlformats.org/officeDocument/2006/relationships/hyperlink" Target="http://seia.sea.gob.cl/expediente/expediente.php?id_expediente=2130634551&amp;modo=ficha" TargetMode="External"/><Relationship Id="rId276" Type="http://schemas.openxmlformats.org/officeDocument/2006/relationships/hyperlink" Target="http://seia.sea.gob.cl/expediente/expediente.php?id_expediente=2130304268&amp;modo=ficha" TargetMode="External"/><Relationship Id="rId297" Type="http://schemas.openxmlformats.org/officeDocument/2006/relationships/hyperlink" Target="http://seia.sea.gob.cl/expediente/expedientesEvaluacion.php?modo=ficha&amp;id_expediente=2130724252" TargetMode="External"/><Relationship Id="rId40" Type="http://schemas.openxmlformats.org/officeDocument/2006/relationships/hyperlink" Target="http://seia.sea.gob.cl/expediente/expedientesEvaluacion.php?modo=ficha&amp;id_expediente=6958071" TargetMode="External"/><Relationship Id="rId115" Type="http://schemas.openxmlformats.org/officeDocument/2006/relationships/hyperlink" Target="http://seia.sea.gob.cl/expediente/expediente.php?id_expediente=2128649692&amp;modo=ficha" TargetMode="External"/><Relationship Id="rId136" Type="http://schemas.openxmlformats.org/officeDocument/2006/relationships/hyperlink" Target="http://seia.sea.gob.cl/expediente/expediente.php?id_expediente=8215268&amp;modo=ficha" TargetMode="External"/><Relationship Id="rId157" Type="http://schemas.openxmlformats.org/officeDocument/2006/relationships/hyperlink" Target="http://seia.sea.gob.cl/expediente/expediente.php?id_expediente=7778096&amp;modo=ficha" TargetMode="External"/><Relationship Id="rId178" Type="http://schemas.openxmlformats.org/officeDocument/2006/relationships/hyperlink" Target="http://seia.sea.gob.cl/expediente/expediente.php?id_expediente=2128955081&amp;modo=ficha" TargetMode="External"/><Relationship Id="rId301" Type="http://schemas.openxmlformats.org/officeDocument/2006/relationships/hyperlink" Target="http://seia.sea.gob.cl/expediente/expediente.php?id_expediente=2131946967&amp;modo=ficha" TargetMode="External"/><Relationship Id="rId322" Type="http://schemas.openxmlformats.org/officeDocument/2006/relationships/hyperlink" Target="http://seia.sea.gob.cl/expediente/expediente.php?id_expediente=2131330759&amp;modo=ficha" TargetMode="External"/><Relationship Id="rId343" Type="http://schemas.openxmlformats.org/officeDocument/2006/relationships/hyperlink" Target="http://seia.sea.gob.cl/expediente/expediente.php?id_expediente=2132773327&amp;modo=ficha" TargetMode="External"/><Relationship Id="rId364" Type="http://schemas.openxmlformats.org/officeDocument/2006/relationships/hyperlink" Target="http://seia.sea.gob.cl/expediente/expediente.php?id_expediente=2132334067&amp;modo=ficha" TargetMode="External"/><Relationship Id="rId61" Type="http://schemas.openxmlformats.org/officeDocument/2006/relationships/hyperlink" Target="http://seia.sea.gob.cl/expediente/expedientesEvaluacion.php?modo=ficha&amp;id_expediente=7326497" TargetMode="External"/><Relationship Id="rId82" Type="http://schemas.openxmlformats.org/officeDocument/2006/relationships/hyperlink" Target="http://seia.sea.gob.cl/expediente/expedientesEvaluacion.php?modo=ficha&amp;id_expediente=6687849" TargetMode="External"/><Relationship Id="rId199" Type="http://schemas.openxmlformats.org/officeDocument/2006/relationships/hyperlink" Target="http://seia.sea.gob.cl/expediente/ficha/fichaPrincipal.php?modo=normal&amp;id_expediente=2128914675" TargetMode="External"/><Relationship Id="rId203" Type="http://schemas.openxmlformats.org/officeDocument/2006/relationships/hyperlink" Target="http://seia.sea.gob.cl/expediente/expediente.php?id_expediente=2129947856&amp;modo=ficha" TargetMode="External"/><Relationship Id="rId385" Type="http://schemas.openxmlformats.org/officeDocument/2006/relationships/hyperlink" Target="http://seia.sea.gob.cl/expediente/expediente.php?id_expediente=2131976603&amp;modo=ficha" TargetMode="External"/><Relationship Id="rId19" Type="http://schemas.openxmlformats.org/officeDocument/2006/relationships/hyperlink" Target="http://seia.sea.gob.cl/expediente/expedientesEvaluacion.php?modo=ficha&amp;id_expediente=6758429" TargetMode="External"/><Relationship Id="rId224" Type="http://schemas.openxmlformats.org/officeDocument/2006/relationships/hyperlink" Target="http://seia.sea.gob.cl/expediente/expediente.php?id_expediente=2129482275&amp;modo=ficha" TargetMode="External"/><Relationship Id="rId245" Type="http://schemas.openxmlformats.org/officeDocument/2006/relationships/hyperlink" Target="http://seia.sea.gob.cl/expediente/expediente.php?id_expediente=2130766416&amp;modo=ficha" TargetMode="External"/><Relationship Id="rId266" Type="http://schemas.openxmlformats.org/officeDocument/2006/relationships/hyperlink" Target="http://seia.sea.gob.cl/expediente/expediente.php?id_expediente=2130455071&amp;modo=ficha" TargetMode="External"/><Relationship Id="rId287" Type="http://schemas.openxmlformats.org/officeDocument/2006/relationships/hyperlink" Target="http://seia.sea.gob.cl/expediente/expediente.php?id_expediente=2130104599&amp;modo=ficha" TargetMode="External"/><Relationship Id="rId410" Type="http://schemas.openxmlformats.org/officeDocument/2006/relationships/hyperlink" Target="http://seia.sea.gob.cl/expediente/expediente.php?id_expediente=2140811184&amp;modo=ficha" TargetMode="External"/><Relationship Id="rId431" Type="http://schemas.openxmlformats.org/officeDocument/2006/relationships/hyperlink" Target="http://seia.sea.gob.cl/expediente/expediente.php?id_expediente=2138340826&amp;modo=ficha" TargetMode="External"/><Relationship Id="rId30" Type="http://schemas.openxmlformats.org/officeDocument/2006/relationships/hyperlink" Target="http://seia.sea.gob.cl/expediente/expedientesEvaluacion.php?modo=ficha&amp;id_expediente=6810409" TargetMode="External"/><Relationship Id="rId105" Type="http://schemas.openxmlformats.org/officeDocument/2006/relationships/hyperlink" Target="http://seia.sea.gob.cl/expediente/expedientesEvaluacion.php?modo=ficha&amp;id_expediente=7687018" TargetMode="External"/><Relationship Id="rId126" Type="http://schemas.openxmlformats.org/officeDocument/2006/relationships/hyperlink" Target="http://seia.sea.gob.cl/expediente/expediente.php?id_expediente=2128416027&amp;modo=ficha" TargetMode="External"/><Relationship Id="rId147" Type="http://schemas.openxmlformats.org/officeDocument/2006/relationships/hyperlink" Target="http://seia.sea.gob.cl/expediente/expediente.php?id_expediente=8034370&amp;modo=ficha" TargetMode="External"/><Relationship Id="rId168" Type="http://schemas.openxmlformats.org/officeDocument/2006/relationships/hyperlink" Target="http://seia.sea.gob.cl/expediente/ficha/fichaPrincipal.php?modo=normal&amp;id_expediente=2128570950" TargetMode="External"/><Relationship Id="rId312" Type="http://schemas.openxmlformats.org/officeDocument/2006/relationships/hyperlink" Target="http://seia.sea.gob.cl/expediente/expediente.php?id_expediente=2131714934&amp;modo=ficha" TargetMode="External"/><Relationship Id="rId333" Type="http://schemas.openxmlformats.org/officeDocument/2006/relationships/hyperlink" Target="http://seia.sea.gob.cl/expediente/expediente.php?id_expediente=2130991982&amp;modo=ficha" TargetMode="External"/><Relationship Id="rId354" Type="http://schemas.openxmlformats.org/officeDocument/2006/relationships/hyperlink" Target="http://seia.sea.gob.cl/expediente/expediente.php?id_expediente=2132557018&amp;modo=ficha" TargetMode="External"/><Relationship Id="rId51" Type="http://schemas.openxmlformats.org/officeDocument/2006/relationships/hyperlink" Target="http://seia.sea.gob.cl/expediente/expedientesEvaluacion.php?modo=ficha&amp;id_expediente=7149016" TargetMode="External"/><Relationship Id="rId72" Type="http://schemas.openxmlformats.org/officeDocument/2006/relationships/hyperlink" Target="http://seia.sea.gob.cl/expediente/expedientesEvaluacion.php?modo=ficha&amp;id_expediente=7456613" TargetMode="External"/><Relationship Id="rId93" Type="http://schemas.openxmlformats.org/officeDocument/2006/relationships/hyperlink" Target="http://seia.sea.gob.cl/expediente/expedientesEvaluacion.php?modo=ficha&amp;id_expediente=6493160" TargetMode="External"/><Relationship Id="rId189" Type="http://schemas.openxmlformats.org/officeDocument/2006/relationships/hyperlink" Target="http://seia.sea.gob.cl/expediente/ficha/fichaPrincipal.php?modo=normal&amp;id_expediente=2128918477" TargetMode="External"/><Relationship Id="rId375" Type="http://schemas.openxmlformats.org/officeDocument/2006/relationships/hyperlink" Target="http://seia.sea.gob.cl/expediente/expediente.php?id_expediente=2132128340&amp;modo=ficha" TargetMode="External"/><Relationship Id="rId396" Type="http://schemas.openxmlformats.org/officeDocument/2006/relationships/hyperlink" Target="http://seia.sea.gob.cl/expediente/expediente.php?id_expediente=2141466330&amp;modo=ficha" TargetMode="External"/><Relationship Id="rId3" Type="http://schemas.openxmlformats.org/officeDocument/2006/relationships/hyperlink" Target="http://seia.sea.gob.cl/expediente/expedientesEvaluacion.php?modo=ficha&amp;id_expediente=6496503" TargetMode="External"/><Relationship Id="rId214" Type="http://schemas.openxmlformats.org/officeDocument/2006/relationships/hyperlink" Target="http://seia.sea.gob.cl/expediente/expediente.php?id_expediente=2129735252&amp;modo=ficha" TargetMode="External"/><Relationship Id="rId235" Type="http://schemas.openxmlformats.org/officeDocument/2006/relationships/hyperlink" Target="http://seia.sea.gob.cl/expediente/expediente.php?id_expediente=2130923269&amp;modo=ficha" TargetMode="External"/><Relationship Id="rId256" Type="http://schemas.openxmlformats.org/officeDocument/2006/relationships/hyperlink" Target="http://seia.sea.gob.cl/expediente/expediente.php?id_expediente=2130609279&amp;modo=ficha" TargetMode="External"/><Relationship Id="rId277" Type="http://schemas.openxmlformats.org/officeDocument/2006/relationships/hyperlink" Target="http://seia.sea.gob.cl/expediente/expediente.php?id_expediente=2130289251&amp;modo=ficha" TargetMode="External"/><Relationship Id="rId298" Type="http://schemas.openxmlformats.org/officeDocument/2006/relationships/hyperlink" Target="http://seia.sea.gob.cl/expediente/expediente.php?id_expediente=2130056928&amp;modo=ficha" TargetMode="External"/><Relationship Id="rId400" Type="http://schemas.openxmlformats.org/officeDocument/2006/relationships/hyperlink" Target="http://seia.sea.gob.cl/expediente/expediente.php?id_expediente=2141395889&amp;modo=ficha" TargetMode="External"/><Relationship Id="rId421" Type="http://schemas.openxmlformats.org/officeDocument/2006/relationships/hyperlink" Target="http://seia.sea.gob.cl/expediente/expediente.php?id_expediente=2138955329&amp;modo=ficha" TargetMode="External"/><Relationship Id="rId116" Type="http://schemas.openxmlformats.org/officeDocument/2006/relationships/hyperlink" Target="http://seia.sea.gob.cl/expediente/expediente.php?id_expediente=2128639423&amp;modo=ficha" TargetMode="External"/><Relationship Id="rId137" Type="http://schemas.openxmlformats.org/officeDocument/2006/relationships/hyperlink" Target="http://seia.sea.gob.cl/expediente/expediente.php?id_expediente=8201663&amp;modo=ficha" TargetMode="External"/><Relationship Id="rId158" Type="http://schemas.openxmlformats.org/officeDocument/2006/relationships/hyperlink" Target="http://seia.sea.gob.cl/expediente/expediente.php?id_expediente=7792793&amp;modo=ficha" TargetMode="External"/><Relationship Id="rId302" Type="http://schemas.openxmlformats.org/officeDocument/2006/relationships/hyperlink" Target="http://seia.sea.gob.cl/expediente/expediente.php?id_expediente=2131946508&amp;modo=ficha" TargetMode="External"/><Relationship Id="rId323" Type="http://schemas.openxmlformats.org/officeDocument/2006/relationships/hyperlink" Target="http://seia.sea.gob.cl/expediente/expediente.php?id_expediente=2131344111&amp;modo=ficha" TargetMode="External"/><Relationship Id="rId344" Type="http://schemas.openxmlformats.org/officeDocument/2006/relationships/hyperlink" Target="http://seia.sea.gob.cl/expediente/expediente.php?id_expediente=2132770720&amp;modo=ficha" TargetMode="External"/><Relationship Id="rId20" Type="http://schemas.openxmlformats.org/officeDocument/2006/relationships/hyperlink" Target="http://seia.sea.gob.cl/expediente/ficha/fichaPrincipal.php?modo=normal&amp;id_expediente=6756023" TargetMode="External"/><Relationship Id="rId41" Type="http://schemas.openxmlformats.org/officeDocument/2006/relationships/hyperlink" Target="http://seia.sea.gob.cl/expediente/expedientesEvaluacion.php?modo=ficha&amp;id_expediente=6961104" TargetMode="External"/><Relationship Id="rId62" Type="http://schemas.openxmlformats.org/officeDocument/2006/relationships/hyperlink" Target="http://seia.sea.gob.cl/expediente/expedientesEvaluacion.php?modo=ficha&amp;id_expediente=7304823" TargetMode="External"/><Relationship Id="rId83" Type="http://schemas.openxmlformats.org/officeDocument/2006/relationships/hyperlink" Target="http://seia.sea.gob.cl/expediente/expedientesEvaluacion.php?modo=ficha&amp;id_expediente=6350404" TargetMode="External"/><Relationship Id="rId179" Type="http://schemas.openxmlformats.org/officeDocument/2006/relationships/hyperlink" Target="http://seia.sea.gob.cl/expediente/ficha/fichaPrincipal.php?modo=normal&amp;id_expediente=2128921900" TargetMode="External"/><Relationship Id="rId365" Type="http://schemas.openxmlformats.org/officeDocument/2006/relationships/hyperlink" Target="http://seia.sea.gob.cl/expediente/expediente.php?id_expediente=2132329215&amp;modo=ficha" TargetMode="External"/><Relationship Id="rId386" Type="http://schemas.openxmlformats.org/officeDocument/2006/relationships/hyperlink" Target="http://seia.sea.gob.cl/expediente/expediente.php?id_expediente=2131961243&amp;modo=ficha" TargetMode="External"/><Relationship Id="rId190" Type="http://schemas.openxmlformats.org/officeDocument/2006/relationships/hyperlink" Target="http://seia.sea.gob.cl/expediente/ficha/fichaPrincipal.php?modo=normal&amp;id_expediente=2128954293" TargetMode="External"/><Relationship Id="rId204" Type="http://schemas.openxmlformats.org/officeDocument/2006/relationships/hyperlink" Target="http://seia.sea.gob.cl/expediente/expediente.php?id_expediente=2129907354&amp;modo=ficha" TargetMode="External"/><Relationship Id="rId225" Type="http://schemas.openxmlformats.org/officeDocument/2006/relationships/hyperlink" Target="http://seia.sea.gob.cl/expediente/expediente.php?id_expediente=2129471762&amp;modo=ficha" TargetMode="External"/><Relationship Id="rId246" Type="http://schemas.openxmlformats.org/officeDocument/2006/relationships/hyperlink" Target="http://seia.sea.gob.cl/expediente/expediente.php?id_expediente=2130748631&amp;modo=ficha" TargetMode="External"/><Relationship Id="rId267" Type="http://schemas.openxmlformats.org/officeDocument/2006/relationships/hyperlink" Target="http://seia.sea.gob.cl/expediente/expediente.php?id_expediente=2130406827&amp;modo=ficha" TargetMode="External"/><Relationship Id="rId288" Type="http://schemas.openxmlformats.org/officeDocument/2006/relationships/hyperlink" Target="http://seia.sea.gob.cl/expediente/expediente.php?id_expediente=2130074419&amp;modo=ficha" TargetMode="External"/><Relationship Id="rId411" Type="http://schemas.openxmlformats.org/officeDocument/2006/relationships/hyperlink" Target="http://seia.sea.gob.cl/expediente/expediente.php?id_expediente=2140710049&amp;modo=ficha" TargetMode="External"/><Relationship Id="rId432" Type="http://schemas.openxmlformats.org/officeDocument/2006/relationships/hyperlink" Target="http://seia.sea.gob.cl/expediente/expediente.php?id_expediente=2137946846&amp;modo=ficha" TargetMode="External"/><Relationship Id="rId106" Type="http://schemas.openxmlformats.org/officeDocument/2006/relationships/hyperlink" Target="http://seia.sea.gob.cl/expediente/expedientesEvaluacion.php?modo=ficha&amp;id_expediente=7686743" TargetMode="External"/><Relationship Id="rId127" Type="http://schemas.openxmlformats.org/officeDocument/2006/relationships/hyperlink" Target="http://seia.sea.gob.cl/expediente/expediente.php?id_expediente=2128417945&amp;modo=ficha" TargetMode="External"/><Relationship Id="rId313" Type="http://schemas.openxmlformats.org/officeDocument/2006/relationships/hyperlink" Target="http://seia.sea.gob.cl/expediente/expediente.php?id_expediente=2131656018&amp;modo=ficha" TargetMode="External"/><Relationship Id="rId10" Type="http://schemas.openxmlformats.org/officeDocument/2006/relationships/hyperlink" Target="http://seia.sea.gob.cl/expediente/expedientesEvaluacion.php?modo=ficha&amp;id_expediente=6613836" TargetMode="External"/><Relationship Id="rId31" Type="http://schemas.openxmlformats.org/officeDocument/2006/relationships/hyperlink" Target="http://seia.sea.gob.cl/expediente/expedientesEvaluacion.php?modo=ficha&amp;id_expediente=6847900" TargetMode="External"/><Relationship Id="rId52" Type="http://schemas.openxmlformats.org/officeDocument/2006/relationships/hyperlink" Target="http://seia.sea.gob.cl/expediente/expedientesEvaluacion.php?modo=ficha&amp;id_expediente=7175200" TargetMode="External"/><Relationship Id="rId73" Type="http://schemas.openxmlformats.org/officeDocument/2006/relationships/hyperlink" Target="http://seia.sea.gob.cl/expediente/expedientesEvaluacion.php?modo=ficha&amp;id_expediente=7477387" TargetMode="External"/><Relationship Id="rId94" Type="http://schemas.openxmlformats.org/officeDocument/2006/relationships/hyperlink" Target="http://seia.sea.gob.cl/expediente/expedientesEvaluacion.php?modo=ficha&amp;id_expediente=6570508" TargetMode="External"/><Relationship Id="rId148" Type="http://schemas.openxmlformats.org/officeDocument/2006/relationships/hyperlink" Target="http://seia.sea.gob.cl/expediente/expediente.php?id_expediente=8008535&amp;modo=ficha" TargetMode="External"/><Relationship Id="rId169" Type="http://schemas.openxmlformats.org/officeDocument/2006/relationships/hyperlink" Target="http://seia.sea.gob.cl/expediente/expedientesEvaluacion.php?modo=ficha&amp;id_expediente=8258971" TargetMode="External"/><Relationship Id="rId334" Type="http://schemas.openxmlformats.org/officeDocument/2006/relationships/hyperlink" Target="http://seia.sea.gob.cl/expediente/expediente.php?id_expediente=2130993828&amp;modo=ficha" TargetMode="External"/><Relationship Id="rId355" Type="http://schemas.openxmlformats.org/officeDocument/2006/relationships/hyperlink" Target="http://seia.sea.gob.cl/expediente/expediente.php?id_expediente=2132533794&amp;modo=ficha" TargetMode="External"/><Relationship Id="rId376" Type="http://schemas.openxmlformats.org/officeDocument/2006/relationships/hyperlink" Target="http://seia.sea.gob.cl/expediente/expediente.php?id_expediente=2132160602&amp;modo=ficha" TargetMode="External"/><Relationship Id="rId397" Type="http://schemas.openxmlformats.org/officeDocument/2006/relationships/hyperlink" Target="http://seia.sea.gob.cl/expediente/expediente.php?id_expediente=2141401298&amp;modo=ficha" TargetMode="External"/><Relationship Id="rId4" Type="http://schemas.openxmlformats.org/officeDocument/2006/relationships/hyperlink" Target="http://seia.sea.gob.cl/expediente/expedientesEvaluacion.php?modo=ficha&amp;id_expediente=6496359" TargetMode="External"/><Relationship Id="rId180" Type="http://schemas.openxmlformats.org/officeDocument/2006/relationships/hyperlink" Target="http://seia.sea.gob.cl/expediente/expedientesEvaluacion.php?modo=ficha&amp;id_expediente=2128919587" TargetMode="External"/><Relationship Id="rId215" Type="http://schemas.openxmlformats.org/officeDocument/2006/relationships/hyperlink" Target="http://seia.sea.gob.cl/expediente/expediente.php?id_expediente=2129695538&amp;modo=ficha" TargetMode="External"/><Relationship Id="rId236" Type="http://schemas.openxmlformats.org/officeDocument/2006/relationships/hyperlink" Target="http://seia.sea.gob.cl/expediente/expediente.php?id_expediente=2130871647&amp;modo=ficha" TargetMode="External"/><Relationship Id="rId257" Type="http://schemas.openxmlformats.org/officeDocument/2006/relationships/hyperlink" Target="http://seia.sea.gob.cl/expediente/expediente.php?id_expediente=2130577717&amp;modo=ficha" TargetMode="External"/><Relationship Id="rId278" Type="http://schemas.openxmlformats.org/officeDocument/2006/relationships/hyperlink" Target="http://seia.sea.gob.cl/expediente/expediente.php?id_expediente=2130231615&amp;modo=ficha" TargetMode="External"/><Relationship Id="rId401" Type="http://schemas.openxmlformats.org/officeDocument/2006/relationships/hyperlink" Target="http://seia.sea.gob.cl/expediente/expediente.php?id_expediente=2141180873&amp;modo=ficha" TargetMode="External"/><Relationship Id="rId422" Type="http://schemas.openxmlformats.org/officeDocument/2006/relationships/hyperlink" Target="http://seia.sea.gob.cl/expediente/expediente.php?id_expediente=2138967106&amp;modo=ficha" TargetMode="External"/><Relationship Id="rId303" Type="http://schemas.openxmlformats.org/officeDocument/2006/relationships/hyperlink" Target="http://seia.sea.gob.cl/expediente/expediente.php?id_expediente=2131945209&amp;modo=ficha" TargetMode="External"/><Relationship Id="rId42" Type="http://schemas.openxmlformats.org/officeDocument/2006/relationships/hyperlink" Target="http://seia.sea.gob.cl/expediente/expedientesEvaluacion.php?modo=ficha&amp;id_expediente=7032325" TargetMode="External"/><Relationship Id="rId84" Type="http://schemas.openxmlformats.org/officeDocument/2006/relationships/hyperlink" Target="http://seia.sea.gob.cl/expediente/expedientesEvaluacion.php?modo=ficha&amp;id_expediente=7242930" TargetMode="External"/><Relationship Id="rId138" Type="http://schemas.openxmlformats.org/officeDocument/2006/relationships/hyperlink" Target="http://seia.sea.gob.cl/expediente/expediente.php?id_expediente=8177985&amp;modo=ficha" TargetMode="External"/><Relationship Id="rId345" Type="http://schemas.openxmlformats.org/officeDocument/2006/relationships/hyperlink" Target="http://seia.sea.gob.cl/expediente/expediente.php?id_expediente=2132648290&amp;modo=ficha" TargetMode="External"/><Relationship Id="rId387" Type="http://schemas.openxmlformats.org/officeDocument/2006/relationships/hyperlink" Target="http://seia.sea.gob.cl/expediente/expediente.php?id_expediente=2141807339&amp;modo=ficha" TargetMode="External"/><Relationship Id="rId191" Type="http://schemas.openxmlformats.org/officeDocument/2006/relationships/hyperlink" Target="http://seia.sea.gob.cl/expediente/expedientesEvaluacion.php?modo=ficha&amp;id_expediente=2128964886" TargetMode="External"/><Relationship Id="rId205" Type="http://schemas.openxmlformats.org/officeDocument/2006/relationships/hyperlink" Target="http://seia.sea.gob.cl/expediente/expediente.php?id_expediente=2129891752&amp;modo=ficha" TargetMode="External"/><Relationship Id="rId247" Type="http://schemas.openxmlformats.org/officeDocument/2006/relationships/hyperlink" Target="http://seia.sea.gob.cl/expediente/expediente.php?id_expediente=2130758230&amp;modo=ficha" TargetMode="External"/><Relationship Id="rId412" Type="http://schemas.openxmlformats.org/officeDocument/2006/relationships/hyperlink" Target="http://seia.sea.gob.cl/expediente/expediente.php?id_expediente=2139258961&amp;modo=ficha" TargetMode="External"/><Relationship Id="rId107" Type="http://schemas.openxmlformats.org/officeDocument/2006/relationships/hyperlink" Target="http://seia.sea.gob.cl/expediente/expedientesEvaluacion.php?modo=ficha&amp;id_expediente=7715085" TargetMode="External"/><Relationship Id="rId289" Type="http://schemas.openxmlformats.org/officeDocument/2006/relationships/hyperlink" Target="http://seia.sea.gob.cl/expediente/expediente.php?id_expediente=2130073042&amp;modo=ficha" TargetMode="External"/><Relationship Id="rId11" Type="http://schemas.openxmlformats.org/officeDocument/2006/relationships/hyperlink" Target="http://seia.sea.gob.cl/expediente/expedientesEvaluacion.php?modo=ficha&amp;id_expediente=6619301" TargetMode="External"/><Relationship Id="rId53" Type="http://schemas.openxmlformats.org/officeDocument/2006/relationships/hyperlink" Target="http://seia.sea.gob.cl/expediente/expedientesEvaluacion.php?modo=ficha&amp;id_expediente=7146495" TargetMode="External"/><Relationship Id="rId149" Type="http://schemas.openxmlformats.org/officeDocument/2006/relationships/hyperlink" Target="http://seia.sea.gob.cl/expediente/expediente.php?id_expediente=7885459&amp;modo=ficha" TargetMode="External"/><Relationship Id="rId314" Type="http://schemas.openxmlformats.org/officeDocument/2006/relationships/hyperlink" Target="http://seia.sea.gob.cl/expediente/expediente.php?id_expediente=2131615979&amp;modo=ficha" TargetMode="External"/><Relationship Id="rId356" Type="http://schemas.openxmlformats.org/officeDocument/2006/relationships/hyperlink" Target="http://seia.sea.gob.cl/expediente/expediente.php?id_expediente=2132532139&amp;modo=ficha" TargetMode="External"/><Relationship Id="rId398" Type="http://schemas.openxmlformats.org/officeDocument/2006/relationships/hyperlink" Target="http://seia.sea.gob.cl/expediente/expediente.php?id_expediente=2141408880&amp;modo=ficha" TargetMode="External"/><Relationship Id="rId95" Type="http://schemas.openxmlformats.org/officeDocument/2006/relationships/hyperlink" Target="http://seia.sea.gob.cl/expediente/expedientesEvaluacion.php?modo=ficha&amp;id_expediente=6581267" TargetMode="External"/><Relationship Id="rId160" Type="http://schemas.openxmlformats.org/officeDocument/2006/relationships/hyperlink" Target="http://seia.sea.gob.cl/expediente/expediente.php?id_expediente=7606558&amp;modo=ficha" TargetMode="External"/><Relationship Id="rId216" Type="http://schemas.openxmlformats.org/officeDocument/2006/relationships/hyperlink" Target="http://seia.sea.gob.cl/expediente/expediente.php?id_expediente=2129696857&amp;modo=ficha" TargetMode="External"/><Relationship Id="rId423" Type="http://schemas.openxmlformats.org/officeDocument/2006/relationships/hyperlink" Target="http://seia.sea.gob.cl/expediente/expediente.php?id_expediente=2138966796&amp;modo=ficha" TargetMode="External"/><Relationship Id="rId258" Type="http://schemas.openxmlformats.org/officeDocument/2006/relationships/hyperlink" Target="http://seia.sea.gob.cl/expediente/expediente.php?id_expediente=2130562843&amp;modo=ficha" TargetMode="External"/><Relationship Id="rId22" Type="http://schemas.openxmlformats.org/officeDocument/2006/relationships/hyperlink" Target="http://seia.sea.gob.cl/expediente/expedientesEvaluacion.php?modo=ficha&amp;id_expediente=6760198" TargetMode="External"/><Relationship Id="rId64" Type="http://schemas.openxmlformats.org/officeDocument/2006/relationships/hyperlink" Target="http://seia.sea.gob.cl/expediente/expedientesEvaluacion.php?modo=ficha&amp;id_expediente=7172904" TargetMode="External"/><Relationship Id="rId118" Type="http://schemas.openxmlformats.org/officeDocument/2006/relationships/hyperlink" Target="http://seia.sea.gob.cl/expediente/expediente.php?id_expediente=2128562723&amp;modo=ficha" TargetMode="External"/><Relationship Id="rId325" Type="http://schemas.openxmlformats.org/officeDocument/2006/relationships/hyperlink" Target="http://seia.sea.gob.cl/expediente/expediente.php?id_expediente=2131304369&amp;modo=ficha" TargetMode="External"/><Relationship Id="rId367" Type="http://schemas.openxmlformats.org/officeDocument/2006/relationships/hyperlink" Target="http://seia.sea.gob.cl/expediente/expediente.php?id_expediente=2132300051&amp;modo=ficha" TargetMode="External"/><Relationship Id="rId171" Type="http://schemas.openxmlformats.org/officeDocument/2006/relationships/hyperlink" Target="http://seia.sea.gob.cl/expediente/expediente.php?id_expediente=2128963842&amp;modo=ficha" TargetMode="External"/><Relationship Id="rId227" Type="http://schemas.openxmlformats.org/officeDocument/2006/relationships/hyperlink" Target="http://seia.sea.gob.cl/expediente/expediente.php?id_expediente=2129362818&amp;modo=ficha" TargetMode="External"/><Relationship Id="rId269" Type="http://schemas.openxmlformats.org/officeDocument/2006/relationships/hyperlink" Target="http://seia.sea.gob.cl/expediente/expediente.php?id_expediente=2130391693&amp;modo=ficha" TargetMode="External"/><Relationship Id="rId434" Type="http://schemas.openxmlformats.org/officeDocument/2006/relationships/printerSettings" Target="../printerSettings/printerSettings3.bin"/><Relationship Id="rId33" Type="http://schemas.openxmlformats.org/officeDocument/2006/relationships/hyperlink" Target="http://seia.sea.gob.cl/expediente/expedientesEvaluacion.php?modo=ficha&amp;id_expediente=6776146" TargetMode="External"/><Relationship Id="rId129" Type="http://schemas.openxmlformats.org/officeDocument/2006/relationships/hyperlink" Target="http://seia.sea.gob.cl/expediente/expediente.php?id_expediente=2128401333&amp;modo=ficha" TargetMode="External"/><Relationship Id="rId280" Type="http://schemas.openxmlformats.org/officeDocument/2006/relationships/hyperlink" Target="http://seia.sea.gob.cl/expediente/expediente.php?id_expediente=2130243154&amp;modo=ficha" TargetMode="External"/><Relationship Id="rId336" Type="http://schemas.openxmlformats.org/officeDocument/2006/relationships/hyperlink" Target="http://seia.sea.gob.cl/expediente/expedientesEvaluacion.php?modo=ficha&amp;id_expediente=2131012601" TargetMode="External"/><Relationship Id="rId75" Type="http://schemas.openxmlformats.org/officeDocument/2006/relationships/hyperlink" Target="http://seia.sea.gob.cl/expediente/expedientesEvaluacion.php?modo=ficha&amp;id_expediente=7524548" TargetMode="External"/><Relationship Id="rId140" Type="http://schemas.openxmlformats.org/officeDocument/2006/relationships/hyperlink" Target="http://seia.sea.gob.cl/expediente/expediente.php?id_expediente=8147783&amp;modo=ficha" TargetMode="External"/><Relationship Id="rId182" Type="http://schemas.openxmlformats.org/officeDocument/2006/relationships/hyperlink" Target="http://seia.sea.gob.cl/expediente/ficha/fichaPrincipal.php?modo=normal&amp;id_expediente=2128930349" TargetMode="External"/><Relationship Id="rId378" Type="http://schemas.openxmlformats.org/officeDocument/2006/relationships/hyperlink" Target="http://seia.sea.gob.cl/expediente/expediente.php?id_expediente=2132095806&amp;modo=ficha" TargetMode="External"/><Relationship Id="rId403" Type="http://schemas.openxmlformats.org/officeDocument/2006/relationships/hyperlink" Target="http://seia.sea.gob.cl/expediente/expediente.php?id_expediente=2141220149&amp;modo=ficha" TargetMode="External"/><Relationship Id="rId6" Type="http://schemas.openxmlformats.org/officeDocument/2006/relationships/hyperlink" Target="http://seia.sea.gob.cl/expediente/ficha/fichaPrincipal.php?modo=normal&amp;id_expediente=6550323" TargetMode="External"/><Relationship Id="rId238" Type="http://schemas.openxmlformats.org/officeDocument/2006/relationships/hyperlink" Target="http://seia.sea.gob.cl/expediente/expediente.php?id_expediente=2130755881&amp;modo=ficha" TargetMode="External"/><Relationship Id="rId291" Type="http://schemas.openxmlformats.org/officeDocument/2006/relationships/hyperlink" Target="http://seia.sea.gob.cl/expediente/expediente.php?id_expediente=2129983710&amp;modo=ficha" TargetMode="External"/><Relationship Id="rId305" Type="http://schemas.openxmlformats.org/officeDocument/2006/relationships/hyperlink" Target="http://seia.sea.gob.cl/expediente/expediente.php?id_expediente=2131851177&amp;modo=ficha" TargetMode="External"/><Relationship Id="rId347" Type="http://schemas.openxmlformats.org/officeDocument/2006/relationships/hyperlink" Target="http://seia.sea.gob.cl/expediente/expediente.php?id_expediente=2132631659&amp;modo=ficha" TargetMode="External"/><Relationship Id="rId44" Type="http://schemas.openxmlformats.org/officeDocument/2006/relationships/hyperlink" Target="http://seia.sea.gob.cl/expediente/ficha/fichaPrincipal.php?modo=normal&amp;id_expediente=7036619" TargetMode="External"/><Relationship Id="rId86" Type="http://schemas.openxmlformats.org/officeDocument/2006/relationships/hyperlink" Target="http://seia.sea.gob.cl/expediente/expedientesEvaluacion.php?modo=ficha&amp;id_expediente=7616935" TargetMode="External"/><Relationship Id="rId151" Type="http://schemas.openxmlformats.org/officeDocument/2006/relationships/hyperlink" Target="http://seia.sea.gob.cl/expediente/expediente.php?id_expediente=7893580&amp;modo=ficha" TargetMode="External"/><Relationship Id="rId389" Type="http://schemas.openxmlformats.org/officeDocument/2006/relationships/hyperlink" Target="http://seia.sea.gob.cl/expediente/expediente.php?id_expediente=2141861709&amp;modo=ficha" TargetMode="External"/><Relationship Id="rId193" Type="http://schemas.openxmlformats.org/officeDocument/2006/relationships/hyperlink" Target="http://seia.sea.gob.cl/expediente/ficha/fichaPrincipal.php?modo=normal&amp;id_expediente=2128912933" TargetMode="External"/><Relationship Id="rId207" Type="http://schemas.openxmlformats.org/officeDocument/2006/relationships/hyperlink" Target="http://seia.sea.gob.cl/expediente/expediente.php?id_expediente=2129883489&amp;modo=ficha" TargetMode="External"/><Relationship Id="rId249" Type="http://schemas.openxmlformats.org/officeDocument/2006/relationships/hyperlink" Target="http://seia.sea.gob.cl/expediente/expediente.php?id_expediente=2130443819&amp;modo=ficha" TargetMode="External"/><Relationship Id="rId414" Type="http://schemas.openxmlformats.org/officeDocument/2006/relationships/hyperlink" Target="http://seia.sea.gob.cl/expediente/expediente.php?id_expediente=2139193102&amp;modo=ficha" TargetMode="External"/><Relationship Id="rId13" Type="http://schemas.openxmlformats.org/officeDocument/2006/relationships/hyperlink" Target="http://seia.sea.gob.cl/expediente/expedientesEvaluacion.php?modo=ficha&amp;id_expediente=6738571" TargetMode="External"/><Relationship Id="rId109" Type="http://schemas.openxmlformats.org/officeDocument/2006/relationships/hyperlink" Target="http://seia.sea.gob.cl/expediente/expediente.php?id_expediente=2128857940&amp;modo=ficha" TargetMode="External"/><Relationship Id="rId260" Type="http://schemas.openxmlformats.org/officeDocument/2006/relationships/hyperlink" Target="http://seia.sea.gob.cl/expediente/expediente.php?id_expediente=2130502645&amp;modo=ficha" TargetMode="External"/><Relationship Id="rId316" Type="http://schemas.openxmlformats.org/officeDocument/2006/relationships/hyperlink" Target="http://seia.sea.gob.cl/expediente/expediente.php?id_expediente=2131574929&amp;modo=ficha" TargetMode="External"/><Relationship Id="rId55" Type="http://schemas.openxmlformats.org/officeDocument/2006/relationships/hyperlink" Target="http://seia.sea.gob.cl/expediente/expedientesEvaluacion.php?modo=ficha&amp;id_expediente=7226223" TargetMode="External"/><Relationship Id="rId97" Type="http://schemas.openxmlformats.org/officeDocument/2006/relationships/hyperlink" Target="http://seia.sea.gob.cl/expediente/expedientesEvaluacion.php?modo=ficha&amp;id_expediente=6595234" TargetMode="External"/><Relationship Id="rId120" Type="http://schemas.openxmlformats.org/officeDocument/2006/relationships/hyperlink" Target="http://seia.sea.gob.cl/expediente/expediente.php?id_expediente=2128543723&amp;modo=ficha" TargetMode="External"/><Relationship Id="rId358" Type="http://schemas.openxmlformats.org/officeDocument/2006/relationships/hyperlink" Target="http://seia.sea.gob.cl/expediente/expediente.php?id_expediente=2132464691&amp;modo=ficha" TargetMode="External"/><Relationship Id="rId162" Type="http://schemas.openxmlformats.org/officeDocument/2006/relationships/hyperlink" Target="http://seia.sea.gob.cl/expediente/expediente.php?id_expediente=7728168&amp;modo=ficha" TargetMode="External"/><Relationship Id="rId218" Type="http://schemas.openxmlformats.org/officeDocument/2006/relationships/hyperlink" Target="http://seia.sea.gob.cl/expediente/expediente.php?id_expediente=2129511818&amp;modo=ficha" TargetMode="External"/><Relationship Id="rId425" Type="http://schemas.openxmlformats.org/officeDocument/2006/relationships/hyperlink" Target="http://seia.sea.gob.cl/expediente/expediente.php?id_expediente=2138736840&amp;modo=ficha" TargetMode="External"/><Relationship Id="rId271" Type="http://schemas.openxmlformats.org/officeDocument/2006/relationships/hyperlink" Target="http://seia.sea.gob.cl/expediente/expediente.php?id_expediente=2130386304&amp;modo=ficha" TargetMode="External"/><Relationship Id="rId24" Type="http://schemas.openxmlformats.org/officeDocument/2006/relationships/hyperlink" Target="http://seia.sea.gob.cl/expediente/expedientesEvaluacion.php?modo=ficha&amp;id_expediente=6758617" TargetMode="External"/><Relationship Id="rId66" Type="http://schemas.openxmlformats.org/officeDocument/2006/relationships/hyperlink" Target="http://seia.sea.gob.cl/expediente/expedientesEvaluacion.php?modo=ficha&amp;id_expediente=7390569" TargetMode="External"/><Relationship Id="rId131" Type="http://schemas.openxmlformats.org/officeDocument/2006/relationships/hyperlink" Target="http://seia.sea.gob.cl/expediente/expediente.php?id_expediente=8337996&amp;modo=ficha" TargetMode="External"/><Relationship Id="rId327" Type="http://schemas.openxmlformats.org/officeDocument/2006/relationships/hyperlink" Target="http://seia.sea.gob.cl/expediente/expediente.php?id_expediente=2131187425&amp;modo=ficha" TargetMode="External"/><Relationship Id="rId369" Type="http://schemas.openxmlformats.org/officeDocument/2006/relationships/hyperlink" Target="http://seia.sea.gob.cl/expediente/expediente.php?id_expediente=2132259288&amp;modo=ficha" TargetMode="External"/><Relationship Id="rId173" Type="http://schemas.openxmlformats.org/officeDocument/2006/relationships/hyperlink" Target="http://seia.sea.gob.cl/expediente/expediente.php?id_expediente=2128969457&amp;modo=ficha" TargetMode="External"/><Relationship Id="rId229" Type="http://schemas.openxmlformats.org/officeDocument/2006/relationships/hyperlink" Target="http://seia.sea.gob.cl/expediente/expediente.php?id_expediente=2129342396&amp;modo=ficha" TargetMode="External"/><Relationship Id="rId380" Type="http://schemas.openxmlformats.org/officeDocument/2006/relationships/hyperlink" Target="http://seia.sea.gob.cl/expediente/expediente.php?id_expediente=2132046632&amp;modo=ficha" TargetMode="External"/><Relationship Id="rId240" Type="http://schemas.openxmlformats.org/officeDocument/2006/relationships/hyperlink" Target="http://seia.sea.gob.cl/expediente/expediente.php?id_expediente=2130841538&amp;modo=ficha" TargetMode="External"/><Relationship Id="rId35" Type="http://schemas.openxmlformats.org/officeDocument/2006/relationships/hyperlink" Target="http://seia.sea.gob.cl/expediente/expedientesEvaluacion.php?modo=ficha&amp;id_expediente=6880009" TargetMode="External"/><Relationship Id="rId77" Type="http://schemas.openxmlformats.org/officeDocument/2006/relationships/hyperlink" Target="http://seia.sea.gob.cl/expediente/expedientesEvaluacion.php?modo=ficha&amp;id_expediente=7547573" TargetMode="External"/><Relationship Id="rId100" Type="http://schemas.openxmlformats.org/officeDocument/2006/relationships/hyperlink" Target="http://seia.sea.gob.cl/expediente/expedientesEvaluacion.php?modo=ficha&amp;id_expediente=7590836" TargetMode="External"/><Relationship Id="rId282" Type="http://schemas.openxmlformats.org/officeDocument/2006/relationships/hyperlink" Target="http://seia.sea.gob.cl/expediente/expediente.php?id_expediente=2130151186&amp;modo=ficha" TargetMode="External"/><Relationship Id="rId338" Type="http://schemas.openxmlformats.org/officeDocument/2006/relationships/hyperlink" Target="http://seia.sea.gob.cl/expediente/expediente.php?id_expediente=2135993660&amp;modo=ficha" TargetMode="External"/><Relationship Id="rId8" Type="http://schemas.openxmlformats.org/officeDocument/2006/relationships/hyperlink" Target="http://seia.sea.gob.cl/expediente/expedientesEvaluacion.php?modo=ficha&amp;id_expediente=6550874" TargetMode="External"/><Relationship Id="rId142" Type="http://schemas.openxmlformats.org/officeDocument/2006/relationships/hyperlink" Target="http://seia.sea.gob.cl/expediente/expediente.php?id_expediente=8115117&amp;modo=ficha" TargetMode="External"/><Relationship Id="rId184" Type="http://schemas.openxmlformats.org/officeDocument/2006/relationships/hyperlink" Target="http://seia.sea.gob.cl/expediente/ficha/fichaPrincipal.php?modo=normal&amp;id_expediente=2128873077" TargetMode="External"/><Relationship Id="rId391" Type="http://schemas.openxmlformats.org/officeDocument/2006/relationships/hyperlink" Target="http://seia.sea.gob.cl/expediente/expediente.php?id_expediente=2141867082&amp;modo=ficha" TargetMode="External"/><Relationship Id="rId405" Type="http://schemas.openxmlformats.org/officeDocument/2006/relationships/hyperlink" Target="http://seia.sea.gob.cl/expediente/expediente.php?id_expediente=2140964680&amp;modo=ficha" TargetMode="External"/><Relationship Id="rId251" Type="http://schemas.openxmlformats.org/officeDocument/2006/relationships/hyperlink" Target="http://seia.sea.gob.cl/expediente/expediente.php?id_expediente=2130634267&amp;modo=ficha" TargetMode="External"/><Relationship Id="rId46" Type="http://schemas.openxmlformats.org/officeDocument/2006/relationships/hyperlink" Target="http://seia.sea.gob.cl/expediente/expedientesEvaluacion.php?modo=ficha&amp;id_expediente=7052315" TargetMode="External"/><Relationship Id="rId293" Type="http://schemas.openxmlformats.org/officeDocument/2006/relationships/hyperlink" Target="http://seia.sea.gob.cl/expediente/expediente.php?id_expediente=2130056928&amp;modo=ficha" TargetMode="External"/><Relationship Id="rId307" Type="http://schemas.openxmlformats.org/officeDocument/2006/relationships/hyperlink" Target="http://seia.sea.gob.cl/expediente/expediente.php?id_expediente=2131807726&amp;modo=ficha" TargetMode="External"/><Relationship Id="rId349" Type="http://schemas.openxmlformats.org/officeDocument/2006/relationships/hyperlink" Target="http://seia.sea.gob.cl/expediente/expediente.php?id_expediente=2132644906&amp;modo=ficha" TargetMode="External"/><Relationship Id="rId88" Type="http://schemas.openxmlformats.org/officeDocument/2006/relationships/hyperlink" Target="http://seia.sea.gob.cl/expediente/expedientesEvaluacion.php?modo=ficha&amp;id_expediente=6893190" TargetMode="External"/><Relationship Id="rId111" Type="http://schemas.openxmlformats.org/officeDocument/2006/relationships/hyperlink" Target="http://seia.sea.gob.cl/expediente/expediente.php?id_expediente=2128844502&amp;modo=ficha" TargetMode="External"/><Relationship Id="rId153" Type="http://schemas.openxmlformats.org/officeDocument/2006/relationships/hyperlink" Target="http://seia.sea.gob.cl/expediente/expediente.php?id_expediente=7871014&amp;modo=ficha" TargetMode="External"/><Relationship Id="rId195" Type="http://schemas.openxmlformats.org/officeDocument/2006/relationships/hyperlink" Target="http://seia.sea.gob.cl/expediente/ficha/fichaPrincipal.php?modo=ficha&amp;id_expediente=2128938132" TargetMode="External"/><Relationship Id="rId209" Type="http://schemas.openxmlformats.org/officeDocument/2006/relationships/hyperlink" Target="http://seia.sea.gob.cl/expediente/expediente.php?id_expediente=2129818579&amp;modo=ficha" TargetMode="External"/><Relationship Id="rId360" Type="http://schemas.openxmlformats.org/officeDocument/2006/relationships/hyperlink" Target="http://seia.sea.gob.cl/expediente/expediente.php?id_expediente=2132388422&amp;modo=ficha" TargetMode="External"/><Relationship Id="rId416" Type="http://schemas.openxmlformats.org/officeDocument/2006/relationships/hyperlink" Target="http://seia.sea.gob.cl/expediente/expediente.php?id_expediente=2139200713&amp;modo=ficha" TargetMode="External"/><Relationship Id="rId220" Type="http://schemas.openxmlformats.org/officeDocument/2006/relationships/hyperlink" Target="http://seia.sea.gob.cl/expediente/expediente.php?id_expediente=2129556536&amp;modo=ficha" TargetMode="External"/><Relationship Id="rId15" Type="http://schemas.openxmlformats.org/officeDocument/2006/relationships/hyperlink" Target="http://seia.sea.gob.cl/expediente/expedientesEvaluacion.php?modo=ficha&amp;id_expediente=6689481" TargetMode="External"/><Relationship Id="rId57" Type="http://schemas.openxmlformats.org/officeDocument/2006/relationships/hyperlink" Target="http://seia.sea.gob.cl/expediente/expedientesEvaluacion.php?modo=ficha&amp;id_expediente=7241631" TargetMode="External"/><Relationship Id="rId262" Type="http://schemas.openxmlformats.org/officeDocument/2006/relationships/hyperlink" Target="http://seia.sea.gob.cl/expediente/expediente.php?id_expediente=2130441283&amp;modo=ficha" TargetMode="External"/><Relationship Id="rId318" Type="http://schemas.openxmlformats.org/officeDocument/2006/relationships/hyperlink" Target="http://seia.sea.gob.cl/expediente/expediente.php?id_expediente=2131449847&amp;modo=ficha" TargetMode="External"/><Relationship Id="rId99" Type="http://schemas.openxmlformats.org/officeDocument/2006/relationships/hyperlink" Target="http://seia.sea.gob.cl/expediente/expedientesEvaluacion.php?modo=ficha&amp;id_expediente=6689418" TargetMode="External"/><Relationship Id="rId122" Type="http://schemas.openxmlformats.org/officeDocument/2006/relationships/hyperlink" Target="http://seia.sea.gob.cl/expediente/expediente.php?id_expediente=2128493807&amp;modo=ficha" TargetMode="External"/><Relationship Id="rId164" Type="http://schemas.openxmlformats.org/officeDocument/2006/relationships/hyperlink" Target="http://seia.sea.gob.cl/expediente/ficha/fichaPrincipal.php?modo=normal&amp;id_expediente=8022221" TargetMode="External"/><Relationship Id="rId371" Type="http://schemas.openxmlformats.org/officeDocument/2006/relationships/hyperlink" Target="http://seia.sea.gob.cl/expediente/expediente.php?id_expediente=2132192492&amp;modo=ficha" TargetMode="External"/><Relationship Id="rId427" Type="http://schemas.openxmlformats.org/officeDocument/2006/relationships/hyperlink" Target="http://seia.sea.gob.cl/expediente/expediente.php?id_expediente=2138503186&amp;modo=ficha" TargetMode="External"/><Relationship Id="rId26" Type="http://schemas.openxmlformats.org/officeDocument/2006/relationships/hyperlink" Target="http://seia.sea.gob.cl/expediente/expedientesEvaluacion.php?modo=ficha&amp;id_expediente=6721554" TargetMode="External"/><Relationship Id="rId231" Type="http://schemas.openxmlformats.org/officeDocument/2006/relationships/hyperlink" Target="http://seia.sea.gob.cl/expediente/expediente.php?id_expediente=2129213644&amp;modo=ficha" TargetMode="External"/><Relationship Id="rId273" Type="http://schemas.openxmlformats.org/officeDocument/2006/relationships/hyperlink" Target="http://seia.sea.gob.cl/expediente/expediente.php?id_expediente=2130342261&amp;modo=ficha" TargetMode="External"/><Relationship Id="rId329" Type="http://schemas.openxmlformats.org/officeDocument/2006/relationships/hyperlink" Target="http://seia.sea.gob.cl/expediente/expediente.php?id_expediente=2131099344&amp;modo=ficha" TargetMode="External"/><Relationship Id="rId68" Type="http://schemas.openxmlformats.org/officeDocument/2006/relationships/hyperlink" Target="http://seia.sea.gob.cl/expediente/expedientesEvaluacion.php?modo=ficha&amp;id_expediente=7384375" TargetMode="External"/><Relationship Id="rId133" Type="http://schemas.openxmlformats.org/officeDocument/2006/relationships/hyperlink" Target="http://seia.sea.gob.cl/expediente/expediente.php?id_expediente=8332493&amp;modo=ficha" TargetMode="External"/><Relationship Id="rId175" Type="http://schemas.openxmlformats.org/officeDocument/2006/relationships/hyperlink" Target="http://seia.sea.gob.cl/expediente/expediente.php?id_expediente=2128879352&amp;modo=ficha" TargetMode="External"/><Relationship Id="rId340" Type="http://schemas.openxmlformats.org/officeDocument/2006/relationships/hyperlink" Target="http://seia.sea.gob.cl/expediente/expediente.php?id_expediente=2132852114&amp;modo=ficha" TargetMode="External"/><Relationship Id="rId200" Type="http://schemas.openxmlformats.org/officeDocument/2006/relationships/hyperlink" Target="http://seia.sea.gob.cl/expediente/ficha/fichaPrincipal.php?modo=normal&amp;id_expediente=2128958787" TargetMode="External"/><Relationship Id="rId382" Type="http://schemas.openxmlformats.org/officeDocument/2006/relationships/hyperlink" Target="http://seia.sea.gob.cl/expediente/expediente.php?id_expediente=2132047108&amp;modo=ficha" TargetMode="External"/><Relationship Id="rId242" Type="http://schemas.openxmlformats.org/officeDocument/2006/relationships/hyperlink" Target="http://seia.sea.gob.cl/expediente/expediente.php?id_expediente=2130795857&amp;modo=ficha" TargetMode="External"/><Relationship Id="rId284" Type="http://schemas.openxmlformats.org/officeDocument/2006/relationships/hyperlink" Target="http://seia.sea.gob.cl/expediente/expediente.php?id_expediente=2130119810&amp;modo=ficha" TargetMode="External"/><Relationship Id="rId37" Type="http://schemas.openxmlformats.org/officeDocument/2006/relationships/hyperlink" Target="http://seia.sea.gob.cl/expediente/expedientesEvaluacion.php?modo=ficha&amp;id_expediente=6938005" TargetMode="External"/><Relationship Id="rId79" Type="http://schemas.openxmlformats.org/officeDocument/2006/relationships/hyperlink" Target="http://seia.sea.gob.cl/expediente/expedientesEvaluacion.php?modo=ficha&amp;id_expediente=6341051" TargetMode="External"/><Relationship Id="rId102" Type="http://schemas.openxmlformats.org/officeDocument/2006/relationships/hyperlink" Target="http://seia.sea.gob.cl/expediente/ficha/fichaPrincipal.php?modo=normal&amp;id_expediente=7618012" TargetMode="External"/><Relationship Id="rId144" Type="http://schemas.openxmlformats.org/officeDocument/2006/relationships/hyperlink" Target="http://seia.sea.gob.cl/expediente/expediente.php?id_expediente=8090372&amp;modo=ficha" TargetMode="External"/><Relationship Id="rId90" Type="http://schemas.openxmlformats.org/officeDocument/2006/relationships/hyperlink" Target="http://seia.sea.gob.cl/expediente/ficha/fichaPrincipal.php?modo=normal&amp;id_expediente=6932537" TargetMode="External"/><Relationship Id="rId186" Type="http://schemas.openxmlformats.org/officeDocument/2006/relationships/hyperlink" Target="http://seia.sea.gob.cl/expediente/ficha/fichaPrincipal.php?modo=normal&amp;id_expediente=2128894188" TargetMode="External"/><Relationship Id="rId351" Type="http://schemas.openxmlformats.org/officeDocument/2006/relationships/hyperlink" Target="http://seia.sea.gob.cl/expediente/expediente.php?id_expediente=2132562205&amp;modo=ficha" TargetMode="External"/><Relationship Id="rId393" Type="http://schemas.openxmlformats.org/officeDocument/2006/relationships/hyperlink" Target="http://seia.sea.gob.cl/expediente/expediente.php?id_expediente=2141833793&amp;modo=ficha" TargetMode="External"/><Relationship Id="rId407" Type="http://schemas.openxmlformats.org/officeDocument/2006/relationships/hyperlink" Target="http://seia.sea.gob.cl/expediente/expediente.php?id_expediente=2140888403&amp;modo=ficha" TargetMode="External"/><Relationship Id="rId211" Type="http://schemas.openxmlformats.org/officeDocument/2006/relationships/hyperlink" Target="http://seia.sea.gob.cl/expediente/expediente.php?id_expediente=2129747614&amp;modo=ficha" TargetMode="External"/><Relationship Id="rId253" Type="http://schemas.openxmlformats.org/officeDocument/2006/relationships/hyperlink" Target="http://seia.sea.gob.cl/expediente/expediente.php?id_expediente=2130636325&amp;modo=ficha" TargetMode="External"/><Relationship Id="rId295" Type="http://schemas.openxmlformats.org/officeDocument/2006/relationships/hyperlink" Target="http://seia.sea.gob.cl/expediente/expediente.php?id_expediente=2130065702&amp;modo=ficha" TargetMode="External"/><Relationship Id="rId309" Type="http://schemas.openxmlformats.org/officeDocument/2006/relationships/hyperlink" Target="http://seia.sea.gob.cl/expediente/expediente.php?id_expediente=2131738434&amp;modo=ficha" TargetMode="External"/><Relationship Id="rId48" Type="http://schemas.openxmlformats.org/officeDocument/2006/relationships/hyperlink" Target="http://seia.sea.gob.cl/expediente/expedientesEvaluacion.php?modo=ficha&amp;id_expediente=7068598" TargetMode="External"/><Relationship Id="rId113" Type="http://schemas.openxmlformats.org/officeDocument/2006/relationships/hyperlink" Target="http://seia.sea.gob.cl/expediente/expediente.php?id_expediente=2128739205&amp;modo=ficha" TargetMode="External"/><Relationship Id="rId320" Type="http://schemas.openxmlformats.org/officeDocument/2006/relationships/hyperlink" Target="http://seia.sea.gob.cl/expediente/expediente.php?id_expediente=2131418976&amp;modo=ficha" TargetMode="External"/><Relationship Id="rId155" Type="http://schemas.openxmlformats.org/officeDocument/2006/relationships/hyperlink" Target="http://seia.sea.gob.cl/expediente/expediente.php?id_expediente=7269776&amp;modo=ficha" TargetMode="External"/><Relationship Id="rId197" Type="http://schemas.openxmlformats.org/officeDocument/2006/relationships/hyperlink" Target="http://seia.sea.gob.cl/busqueda/buscarProyectoAction.php?nombre=Remodelaci%F3n%20Parque%20El%20Loa" TargetMode="External"/><Relationship Id="rId362" Type="http://schemas.openxmlformats.org/officeDocument/2006/relationships/hyperlink" Target="http://seia.sea.gob.cl/expediente/expediente.php?id_expediente=2132331929&amp;modo=ficha" TargetMode="External"/><Relationship Id="rId418" Type="http://schemas.openxmlformats.org/officeDocument/2006/relationships/hyperlink" Target="http://seia.sea.gob.cl/expediente/expediente.php?id_expediente=2139187474&amp;modo=ficha" TargetMode="External"/><Relationship Id="rId222" Type="http://schemas.openxmlformats.org/officeDocument/2006/relationships/hyperlink" Target="http://seia.sea.gob.cl/expediente/expediente.php?id_expediente=2129513159&amp;modo=ficha" TargetMode="External"/><Relationship Id="rId264" Type="http://schemas.openxmlformats.org/officeDocument/2006/relationships/hyperlink" Target="http://seia.sea.gob.cl/expediente/expediente.php?id_expediente=2130439006&amp;modo=ficha" TargetMode="External"/><Relationship Id="rId17" Type="http://schemas.openxmlformats.org/officeDocument/2006/relationships/hyperlink" Target="http://seia.sea.gob.cl/expediente/expedientesEvaluacion.php?modo=ficha&amp;id_expediente=6651199" TargetMode="External"/><Relationship Id="rId59" Type="http://schemas.openxmlformats.org/officeDocument/2006/relationships/hyperlink" Target="http://seia.sea.gob.cl/expediente/expedientesEvaluacion.php?modo=ficha&amp;id_expediente=7254228" TargetMode="External"/><Relationship Id="rId124" Type="http://schemas.openxmlformats.org/officeDocument/2006/relationships/hyperlink" Target="http://seia.sea.gob.cl/expediente/expediente.php?id_expediente=2128425490&amp;modo=ficha" TargetMode="External"/><Relationship Id="rId70" Type="http://schemas.openxmlformats.org/officeDocument/2006/relationships/hyperlink" Target="http://seia.sea.gob.cl/expediente/expedientesEvaluacion.php?modo=ficha&amp;id_expediente=7455398" TargetMode="External"/><Relationship Id="rId166" Type="http://schemas.openxmlformats.org/officeDocument/2006/relationships/hyperlink" Target="http://seia.sea.gob.cl/expediente/ficha/fichaPrincipal.php?modo=normal&amp;id_expediente=2128711571" TargetMode="External"/><Relationship Id="rId331" Type="http://schemas.openxmlformats.org/officeDocument/2006/relationships/hyperlink" Target="http://seia.sea.gob.cl/expediente/expediente.php?id_expediente=2131097960&amp;modo=ficha" TargetMode="External"/><Relationship Id="rId373" Type="http://schemas.openxmlformats.org/officeDocument/2006/relationships/hyperlink" Target="http://seia.sea.gob.cl/expediente/expediente.php?id_expediente=2132175931&amp;modo=ficha" TargetMode="External"/><Relationship Id="rId429" Type="http://schemas.openxmlformats.org/officeDocument/2006/relationships/hyperlink" Target="http://seia.sea.gob.cl/expediente/expediente.php?id_expediente=2138522453&amp;modo=ficha" TargetMode="External"/><Relationship Id="rId1" Type="http://schemas.openxmlformats.org/officeDocument/2006/relationships/hyperlink" Target="http://seia.sea.gob.cl/expediente/ficha/fichaPrincipal.php?modo=normal&amp;id_expediente=6379448" TargetMode="External"/><Relationship Id="rId233" Type="http://schemas.openxmlformats.org/officeDocument/2006/relationships/hyperlink" Target="http://seia.sea.gob.cl/expediente/expediente.php?id_expediente=2129171225&amp;modo=fich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B11"/>
  <sheetViews>
    <sheetView showGridLines="0" tabSelected="1" topLeftCell="B1" workbookViewId="0">
      <selection activeCell="B1" sqref="B1:B2"/>
    </sheetView>
  </sheetViews>
  <sheetFormatPr baseColWidth="10" defaultColWidth="11.5703125" defaultRowHeight="15" x14ac:dyDescent="0.2"/>
  <cols>
    <col min="1" max="1" width="11.5703125" style="106"/>
    <col min="2" max="2" width="163.140625" style="106" customWidth="1"/>
    <col min="3" max="16384" width="11.5703125" style="106"/>
  </cols>
  <sheetData>
    <row r="1" spans="2:2" ht="15.6" customHeight="1" x14ac:dyDescent="0.2">
      <c r="B1" s="139" t="s">
        <v>2452</v>
      </c>
    </row>
    <row r="2" spans="2:2" ht="15.75" thickBot="1" x14ac:dyDescent="0.25">
      <c r="B2" s="140"/>
    </row>
    <row r="3" spans="2:2" ht="15.6" thickBot="1" x14ac:dyDescent="0.3"/>
    <row r="4" spans="2:2" ht="50.45" customHeight="1" x14ac:dyDescent="0.2">
      <c r="B4" s="111" t="s">
        <v>2481</v>
      </c>
    </row>
    <row r="5" spans="2:2" ht="43.9" customHeight="1" x14ac:dyDescent="0.2">
      <c r="B5" s="112" t="s">
        <v>2482</v>
      </c>
    </row>
    <row r="6" spans="2:2" ht="61.15" customHeight="1" x14ac:dyDescent="0.2">
      <c r="B6" s="112" t="s">
        <v>2460</v>
      </c>
    </row>
    <row r="7" spans="2:2" ht="67.150000000000006" customHeight="1" x14ac:dyDescent="0.2">
      <c r="B7" s="112" t="s">
        <v>2457</v>
      </c>
    </row>
    <row r="8" spans="2:2" ht="52.15" customHeight="1" x14ac:dyDescent="0.2">
      <c r="B8" s="112" t="s">
        <v>2458</v>
      </c>
    </row>
    <row r="9" spans="2:2" ht="52.9" customHeight="1" x14ac:dyDescent="0.2">
      <c r="B9" s="112" t="s">
        <v>2459</v>
      </c>
    </row>
    <row r="10" spans="2:2" x14ac:dyDescent="0.25">
      <c r="B10" s="136"/>
    </row>
    <row r="11" spans="2:2" ht="15.75" thickBot="1" x14ac:dyDescent="0.25">
      <c r="B11" s="137" t="s">
        <v>2475</v>
      </c>
    </row>
  </sheetData>
  <mergeCells count="1">
    <mergeCell ref="B1:B2"/>
  </mergeCells>
  <pageMargins left="0.7" right="0.7" top="0.75" bottom="0.75" header="0.3" footer="0.3"/>
  <pageSetup paperSize="41"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B1:D39"/>
  <sheetViews>
    <sheetView showGridLines="0" workbookViewId="0">
      <selection activeCell="B1" sqref="B1:D2"/>
    </sheetView>
  </sheetViews>
  <sheetFormatPr baseColWidth="10" defaultColWidth="11.5703125" defaultRowHeight="14.25" x14ac:dyDescent="0.2"/>
  <cols>
    <col min="1" max="1" width="11.5703125" style="91"/>
    <col min="2" max="2" width="26.140625" style="91" customWidth="1"/>
    <col min="3" max="4" width="68.28515625" style="91" customWidth="1"/>
    <col min="5" max="6" width="11.5703125" style="91"/>
    <col min="7" max="7" width="52" style="91" customWidth="1"/>
    <col min="8" max="16384" width="11.5703125" style="91"/>
  </cols>
  <sheetData>
    <row r="1" spans="2:4" ht="14.45" customHeight="1" x14ac:dyDescent="0.2">
      <c r="B1" s="147" t="s">
        <v>2453</v>
      </c>
      <c r="C1" s="148"/>
      <c r="D1" s="149"/>
    </row>
    <row r="2" spans="2:4" ht="14.45" customHeight="1" thickBot="1" x14ac:dyDescent="0.25">
      <c r="B2" s="150"/>
      <c r="C2" s="151"/>
      <c r="D2" s="152"/>
    </row>
    <row r="3" spans="2:4" ht="14.45" thickBot="1" x14ac:dyDescent="0.3"/>
    <row r="4" spans="2:4" ht="36" customHeight="1" x14ac:dyDescent="0.2">
      <c r="B4" s="108" t="s">
        <v>2454</v>
      </c>
      <c r="C4" s="143" t="s">
        <v>1810</v>
      </c>
      <c r="D4" s="144"/>
    </row>
    <row r="5" spans="2:4" ht="36" customHeight="1" x14ac:dyDescent="0.2">
      <c r="B5" s="109" t="s">
        <v>2455</v>
      </c>
      <c r="C5" s="141" t="s">
        <v>2080</v>
      </c>
      <c r="D5" s="142"/>
    </row>
    <row r="6" spans="2:4" ht="50.45" customHeight="1" thickBot="1" x14ac:dyDescent="0.25">
      <c r="B6" s="110" t="s">
        <v>2456</v>
      </c>
      <c r="C6" s="145" t="s">
        <v>2127</v>
      </c>
      <c r="D6" s="146"/>
    </row>
    <row r="7" spans="2:4" ht="50.45" customHeight="1" thickBot="1" x14ac:dyDescent="0.25">
      <c r="B7" s="138" t="s">
        <v>2479</v>
      </c>
      <c r="C7" s="145" t="s">
        <v>2480</v>
      </c>
      <c r="D7" s="146"/>
    </row>
    <row r="8" spans="2:4" ht="13.9" x14ac:dyDescent="0.25">
      <c r="B8" s="92"/>
      <c r="D8" s="93"/>
    </row>
    <row r="9" spans="2:4" ht="14.45" thickBot="1" x14ac:dyDescent="0.3">
      <c r="B9" s="92"/>
      <c r="D9" s="93"/>
    </row>
    <row r="10" spans="2:4" ht="15.75" thickBot="1" x14ac:dyDescent="0.25">
      <c r="B10" s="94" t="s">
        <v>2081</v>
      </c>
      <c r="C10" s="95" t="s">
        <v>2082</v>
      </c>
      <c r="D10" s="96" t="s">
        <v>2083</v>
      </c>
    </row>
    <row r="11" spans="2:4" ht="64.150000000000006" customHeight="1" x14ac:dyDescent="0.2">
      <c r="B11" s="97">
        <v>1</v>
      </c>
      <c r="C11" s="98" t="s">
        <v>2084</v>
      </c>
      <c r="D11" s="99" t="s">
        <v>2085</v>
      </c>
    </row>
    <row r="12" spans="2:4" ht="32.450000000000003" customHeight="1" x14ac:dyDescent="0.2">
      <c r="B12" s="100">
        <v>2</v>
      </c>
      <c r="C12" s="101" t="s">
        <v>1</v>
      </c>
      <c r="D12" s="102" t="s">
        <v>2086</v>
      </c>
    </row>
    <row r="13" spans="2:4" ht="46.9" customHeight="1" x14ac:dyDescent="0.2">
      <c r="B13" s="100">
        <v>3</v>
      </c>
      <c r="C13" s="101" t="s">
        <v>2087</v>
      </c>
      <c r="D13" s="102" t="s">
        <v>2088</v>
      </c>
    </row>
    <row r="14" spans="2:4" ht="32.450000000000003" customHeight="1" x14ac:dyDescent="0.2">
      <c r="B14" s="100">
        <v>4</v>
      </c>
      <c r="C14" s="101" t="s">
        <v>3</v>
      </c>
      <c r="D14" s="102" t="s">
        <v>2089</v>
      </c>
    </row>
    <row r="15" spans="2:4" ht="32.450000000000003" customHeight="1" x14ac:dyDescent="0.25">
      <c r="B15" s="100">
        <v>5</v>
      </c>
      <c r="C15" s="101" t="s">
        <v>10</v>
      </c>
      <c r="D15" s="102" t="s">
        <v>2090</v>
      </c>
    </row>
    <row r="16" spans="2:4" ht="32.450000000000003" customHeight="1" x14ac:dyDescent="0.2">
      <c r="B16" s="100">
        <v>6</v>
      </c>
      <c r="C16" s="101" t="s">
        <v>1801</v>
      </c>
      <c r="D16" s="102" t="s">
        <v>2091</v>
      </c>
    </row>
    <row r="17" spans="2:4" ht="32.450000000000003" customHeight="1" x14ac:dyDescent="0.2">
      <c r="B17" s="100">
        <v>7</v>
      </c>
      <c r="C17" s="101" t="s">
        <v>4</v>
      </c>
      <c r="D17" s="102" t="s">
        <v>2092</v>
      </c>
    </row>
    <row r="18" spans="2:4" ht="48" customHeight="1" x14ac:dyDescent="0.2">
      <c r="B18" s="100">
        <v>8</v>
      </c>
      <c r="C18" s="101" t="s">
        <v>1802</v>
      </c>
      <c r="D18" s="102" t="s">
        <v>2093</v>
      </c>
    </row>
    <row r="19" spans="2:4" ht="48" customHeight="1" x14ac:dyDescent="0.2">
      <c r="B19" s="100">
        <v>9</v>
      </c>
      <c r="C19" s="101" t="s">
        <v>2094</v>
      </c>
      <c r="D19" s="102" t="s">
        <v>2095</v>
      </c>
    </row>
    <row r="20" spans="2:4" ht="48" customHeight="1" x14ac:dyDescent="0.2">
      <c r="B20" s="100">
        <v>10</v>
      </c>
      <c r="C20" s="101" t="s">
        <v>2096</v>
      </c>
      <c r="D20" s="102" t="s">
        <v>2097</v>
      </c>
    </row>
    <row r="21" spans="2:4" ht="48" customHeight="1" x14ac:dyDescent="0.2">
      <c r="B21" s="100">
        <v>11</v>
      </c>
      <c r="C21" s="101" t="s">
        <v>6</v>
      </c>
      <c r="D21" s="102" t="s">
        <v>2098</v>
      </c>
    </row>
    <row r="22" spans="2:4" ht="48" customHeight="1" x14ac:dyDescent="0.2">
      <c r="B22" s="100">
        <v>12</v>
      </c>
      <c r="C22" s="101" t="s">
        <v>2099</v>
      </c>
      <c r="D22" s="102" t="s">
        <v>2100</v>
      </c>
    </row>
    <row r="23" spans="2:4" ht="48" customHeight="1" x14ac:dyDescent="0.2">
      <c r="B23" s="100">
        <v>13</v>
      </c>
      <c r="C23" s="101" t="s">
        <v>2101</v>
      </c>
      <c r="D23" s="102" t="s">
        <v>2102</v>
      </c>
    </row>
    <row r="24" spans="2:4" ht="32.450000000000003" customHeight="1" x14ac:dyDescent="0.2">
      <c r="B24" s="100">
        <v>14</v>
      </c>
      <c r="C24" s="101" t="s">
        <v>9</v>
      </c>
      <c r="D24" s="102" t="s">
        <v>2103</v>
      </c>
    </row>
    <row r="25" spans="2:4" ht="32.450000000000003" customHeight="1" x14ac:dyDescent="0.2">
      <c r="B25" s="100">
        <v>15</v>
      </c>
      <c r="C25" s="101" t="s">
        <v>11</v>
      </c>
      <c r="D25" s="102" t="s">
        <v>2104</v>
      </c>
    </row>
    <row r="26" spans="2:4" ht="32.450000000000003" customHeight="1" x14ac:dyDescent="0.2">
      <c r="B26" s="100">
        <v>16</v>
      </c>
      <c r="C26" s="101" t="s">
        <v>12</v>
      </c>
      <c r="D26" s="102" t="s">
        <v>2105</v>
      </c>
    </row>
    <row r="27" spans="2:4" ht="32.450000000000003" customHeight="1" x14ac:dyDescent="0.2">
      <c r="B27" s="100">
        <v>17</v>
      </c>
      <c r="C27" s="101" t="s">
        <v>13</v>
      </c>
      <c r="D27" s="102" t="s">
        <v>2106</v>
      </c>
    </row>
    <row r="28" spans="2:4" ht="32.450000000000003" customHeight="1" x14ac:dyDescent="0.2">
      <c r="B28" s="100">
        <v>18</v>
      </c>
      <c r="C28" s="101" t="s">
        <v>14</v>
      </c>
      <c r="D28" s="102" t="s">
        <v>2107</v>
      </c>
    </row>
    <row r="29" spans="2:4" ht="69" customHeight="1" x14ac:dyDescent="0.2">
      <c r="B29" s="100">
        <v>19</v>
      </c>
      <c r="C29" s="101" t="s">
        <v>15</v>
      </c>
      <c r="D29" s="102" t="s">
        <v>2108</v>
      </c>
    </row>
    <row r="30" spans="2:4" ht="32.450000000000003" customHeight="1" x14ac:dyDescent="0.2">
      <c r="B30" s="100">
        <v>20</v>
      </c>
      <c r="C30" s="101" t="s">
        <v>1811</v>
      </c>
      <c r="D30" s="102" t="s">
        <v>2109</v>
      </c>
    </row>
    <row r="31" spans="2:4" ht="32.450000000000003" customHeight="1" x14ac:dyDescent="0.2">
      <c r="B31" s="100">
        <v>21</v>
      </c>
      <c r="C31" s="101" t="s">
        <v>1804</v>
      </c>
      <c r="D31" s="102" t="s">
        <v>2110</v>
      </c>
    </row>
    <row r="32" spans="2:4" ht="32.450000000000003" customHeight="1" x14ac:dyDescent="0.2">
      <c r="B32" s="100">
        <v>22</v>
      </c>
      <c r="C32" s="101" t="s">
        <v>1805</v>
      </c>
      <c r="D32" s="102" t="s">
        <v>2111</v>
      </c>
    </row>
    <row r="33" spans="2:4" ht="32.450000000000003" customHeight="1" x14ac:dyDescent="0.2">
      <c r="B33" s="100">
        <v>23</v>
      </c>
      <c r="C33" s="101" t="s">
        <v>1806</v>
      </c>
      <c r="D33" s="102" t="s">
        <v>2112</v>
      </c>
    </row>
    <row r="34" spans="2:4" ht="32.450000000000003" customHeight="1" x14ac:dyDescent="0.2">
      <c r="B34" s="100">
        <v>24</v>
      </c>
      <c r="C34" s="101" t="s">
        <v>16</v>
      </c>
      <c r="D34" s="102" t="s">
        <v>2113</v>
      </c>
    </row>
    <row r="35" spans="2:4" ht="32.450000000000003" customHeight="1" x14ac:dyDescent="0.2">
      <c r="B35" s="100">
        <v>25</v>
      </c>
      <c r="C35" s="101" t="s">
        <v>2114</v>
      </c>
      <c r="D35" s="102" t="s">
        <v>2115</v>
      </c>
    </row>
    <row r="36" spans="2:4" ht="32.450000000000003" customHeight="1" x14ac:dyDescent="0.2">
      <c r="B36" s="100">
        <v>26</v>
      </c>
      <c r="C36" s="101" t="s">
        <v>18</v>
      </c>
      <c r="D36" s="102" t="s">
        <v>2116</v>
      </c>
    </row>
    <row r="37" spans="2:4" ht="89.45" customHeight="1" x14ac:dyDescent="0.2">
      <c r="B37" s="100">
        <v>27</v>
      </c>
      <c r="C37" s="101" t="s">
        <v>19</v>
      </c>
      <c r="D37" s="102" t="s">
        <v>2117</v>
      </c>
    </row>
    <row r="38" spans="2:4" ht="32.450000000000003" customHeight="1" x14ac:dyDescent="0.2">
      <c r="B38" s="100">
        <v>28</v>
      </c>
      <c r="C38" s="101" t="s">
        <v>1812</v>
      </c>
      <c r="D38" s="102" t="s">
        <v>2118</v>
      </c>
    </row>
    <row r="39" spans="2:4" ht="32.450000000000003" customHeight="1" thickBot="1" x14ac:dyDescent="0.25">
      <c r="B39" s="103">
        <v>29</v>
      </c>
      <c r="C39" s="104" t="s">
        <v>1813</v>
      </c>
      <c r="D39" s="105" t="s">
        <v>2118</v>
      </c>
    </row>
  </sheetData>
  <mergeCells count="5">
    <mergeCell ref="C5:D5"/>
    <mergeCell ref="C4:D4"/>
    <mergeCell ref="C6:D6"/>
    <mergeCell ref="B1:D2"/>
    <mergeCell ref="C7:D7"/>
  </mergeCells>
  <pageMargins left="0.7" right="0.7" top="0.75" bottom="0.75" header="0.3" footer="0.3"/>
  <pageSetup paperSize="41"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434"/>
  <sheetViews>
    <sheetView zoomScale="80" zoomScaleNormal="80" workbookViewId="0">
      <selection activeCell="A2" sqref="A2"/>
    </sheetView>
  </sheetViews>
  <sheetFormatPr baseColWidth="10" defaultColWidth="11.5703125" defaultRowHeight="12.75" x14ac:dyDescent="0.2"/>
  <cols>
    <col min="1" max="4" width="20.7109375" style="116" customWidth="1"/>
    <col min="5" max="6" width="40.7109375" style="116" customWidth="1"/>
    <col min="7" max="9" width="20.7109375" style="116" customWidth="1"/>
    <col min="10" max="10" width="140.7109375" style="116" customWidth="1"/>
    <col min="11" max="11" width="20.7109375" style="116" customWidth="1"/>
    <col min="12" max="12" width="120.7109375" style="116" customWidth="1"/>
    <col min="13" max="16" width="20.7109375" style="116" customWidth="1"/>
    <col min="17" max="17" width="79.28515625" style="116" customWidth="1"/>
    <col min="18" max="18" width="20.7109375" style="117" customWidth="1"/>
    <col min="19" max="19" width="20.7109375" style="116" customWidth="1"/>
    <col min="20" max="20" width="20.7109375" style="118" customWidth="1"/>
    <col min="21" max="29" width="20.7109375" style="116" customWidth="1"/>
    <col min="30" max="16384" width="11.5703125" style="116"/>
  </cols>
  <sheetData>
    <row r="1" spans="1:29" ht="60" customHeight="1" x14ac:dyDescent="0.2">
      <c r="A1" s="107" t="s">
        <v>0</v>
      </c>
      <c r="B1" s="107" t="s">
        <v>1</v>
      </c>
      <c r="C1" s="107" t="s">
        <v>2</v>
      </c>
      <c r="D1" s="107" t="s">
        <v>3</v>
      </c>
      <c r="E1" s="107" t="s">
        <v>10</v>
      </c>
      <c r="F1" s="107" t="s">
        <v>1801</v>
      </c>
      <c r="G1" s="123" t="s">
        <v>4</v>
      </c>
      <c r="H1" s="107" t="s">
        <v>1802</v>
      </c>
      <c r="I1" s="107" t="s">
        <v>5</v>
      </c>
      <c r="J1" s="107" t="s">
        <v>1803</v>
      </c>
      <c r="K1" s="107" t="s">
        <v>6</v>
      </c>
      <c r="L1" s="107" t="s">
        <v>7</v>
      </c>
      <c r="M1" s="107" t="s">
        <v>8</v>
      </c>
      <c r="N1" s="107" t="s">
        <v>9</v>
      </c>
      <c r="O1" s="107" t="s">
        <v>11</v>
      </c>
      <c r="P1" s="107" t="s">
        <v>12</v>
      </c>
      <c r="Q1" s="107" t="s">
        <v>13</v>
      </c>
      <c r="R1" s="119" t="s">
        <v>14</v>
      </c>
      <c r="S1" s="107" t="s">
        <v>15</v>
      </c>
      <c r="T1" s="107" t="s">
        <v>1811</v>
      </c>
      <c r="U1" s="107" t="s">
        <v>1804</v>
      </c>
      <c r="V1" s="107" t="s">
        <v>1805</v>
      </c>
      <c r="W1" s="107" t="s">
        <v>1806</v>
      </c>
      <c r="X1" s="107" t="s">
        <v>1807</v>
      </c>
      <c r="Y1" s="107" t="s">
        <v>17</v>
      </c>
      <c r="Z1" s="107" t="s">
        <v>18</v>
      </c>
      <c r="AA1" s="107" t="s">
        <v>19</v>
      </c>
      <c r="AB1" s="107" t="s">
        <v>1812</v>
      </c>
      <c r="AC1" s="107" t="s">
        <v>1813</v>
      </c>
    </row>
    <row r="2" spans="1:29" ht="60" customHeight="1" x14ac:dyDescent="0.2">
      <c r="A2" s="3" t="s">
        <v>20</v>
      </c>
      <c r="B2" s="19">
        <v>40890</v>
      </c>
      <c r="C2" s="19">
        <v>40904</v>
      </c>
      <c r="D2" s="45" t="s">
        <v>1851</v>
      </c>
      <c r="E2" s="71" t="s">
        <v>2129</v>
      </c>
      <c r="F2" s="71" t="s">
        <v>2211</v>
      </c>
      <c r="G2" s="124" t="s">
        <v>259</v>
      </c>
      <c r="H2" s="3">
        <v>459</v>
      </c>
      <c r="I2" s="3" t="s">
        <v>21</v>
      </c>
      <c r="J2" s="71" t="s">
        <v>2384</v>
      </c>
      <c r="K2" s="3" t="s">
        <v>22</v>
      </c>
      <c r="L2" s="71" t="s">
        <v>23</v>
      </c>
      <c r="M2" s="19" t="s">
        <v>24</v>
      </c>
      <c r="N2" s="19">
        <v>40917</v>
      </c>
      <c r="O2" s="3" t="s">
        <v>25</v>
      </c>
      <c r="P2" s="3" t="s">
        <v>26</v>
      </c>
      <c r="Q2" s="71" t="s">
        <v>27</v>
      </c>
      <c r="R2" s="71" t="s">
        <v>26</v>
      </c>
      <c r="S2" s="3" t="s">
        <v>28</v>
      </c>
      <c r="T2" s="120">
        <f>1000000*0.23</f>
        <v>230000</v>
      </c>
      <c r="U2" s="3">
        <v>0</v>
      </c>
      <c r="V2" s="3">
        <v>0</v>
      </c>
      <c r="W2" s="3">
        <v>0</v>
      </c>
      <c r="X2" s="19">
        <v>40883</v>
      </c>
      <c r="Y2" s="3" t="s">
        <v>512</v>
      </c>
      <c r="Z2" s="19">
        <v>41088</v>
      </c>
      <c r="AA2" s="19" t="s">
        <v>2377</v>
      </c>
      <c r="AB2" s="121">
        <v>7444393030</v>
      </c>
      <c r="AC2" s="121">
        <v>353091997</v>
      </c>
    </row>
    <row r="3" spans="1:29" ht="60" customHeight="1" x14ac:dyDescent="0.2">
      <c r="A3" s="3" t="s">
        <v>29</v>
      </c>
      <c r="B3" s="19">
        <v>40890</v>
      </c>
      <c r="C3" s="19">
        <v>40904</v>
      </c>
      <c r="D3" s="45" t="s">
        <v>1852</v>
      </c>
      <c r="E3" s="71" t="s">
        <v>2130</v>
      </c>
      <c r="F3" s="71" t="s">
        <v>30</v>
      </c>
      <c r="G3" s="124" t="s">
        <v>259</v>
      </c>
      <c r="H3" s="3">
        <v>459</v>
      </c>
      <c r="I3" s="3" t="s">
        <v>21</v>
      </c>
      <c r="J3" s="71" t="s">
        <v>533</v>
      </c>
      <c r="K3" s="3" t="s">
        <v>22</v>
      </c>
      <c r="L3" s="71" t="s">
        <v>31</v>
      </c>
      <c r="M3" s="3" t="s">
        <v>2119</v>
      </c>
      <c r="N3" s="3" t="s">
        <v>2119</v>
      </c>
      <c r="O3" s="3" t="s">
        <v>25</v>
      </c>
      <c r="P3" s="3" t="s">
        <v>32</v>
      </c>
      <c r="Q3" s="3" t="s">
        <v>33</v>
      </c>
      <c r="R3" s="71" t="s">
        <v>34</v>
      </c>
      <c r="S3" s="17" t="s">
        <v>35</v>
      </c>
      <c r="T3" s="120">
        <f>0.9*1000000</f>
        <v>900000</v>
      </c>
      <c r="U3" s="3">
        <v>12</v>
      </c>
      <c r="V3" s="3">
        <v>12</v>
      </c>
      <c r="W3" s="3">
        <v>0</v>
      </c>
      <c r="X3" s="19">
        <v>40882</v>
      </c>
      <c r="Y3" s="3" t="s">
        <v>512</v>
      </c>
      <c r="Z3" s="19">
        <v>41019</v>
      </c>
      <c r="AA3" s="19" t="s">
        <v>2378</v>
      </c>
      <c r="AB3" s="121">
        <v>7404999994</v>
      </c>
      <c r="AC3" s="121">
        <v>450000007</v>
      </c>
    </row>
    <row r="4" spans="1:29" ht="87" customHeight="1" x14ac:dyDescent="0.2">
      <c r="A4" s="3" t="s">
        <v>505</v>
      </c>
      <c r="B4" s="19">
        <v>40896</v>
      </c>
      <c r="C4" s="19">
        <v>40910</v>
      </c>
      <c r="D4" s="45" t="s">
        <v>1853</v>
      </c>
      <c r="E4" s="71" t="s">
        <v>2131</v>
      </c>
      <c r="F4" s="71" t="s">
        <v>2212</v>
      </c>
      <c r="G4" s="125" t="s">
        <v>259</v>
      </c>
      <c r="H4" s="3">
        <v>459</v>
      </c>
      <c r="I4" s="3" t="s">
        <v>508</v>
      </c>
      <c r="J4" s="71" t="s">
        <v>2275</v>
      </c>
      <c r="K4" s="3" t="s">
        <v>22</v>
      </c>
      <c r="L4" s="71" t="s">
        <v>507</v>
      </c>
      <c r="M4" s="3" t="s">
        <v>506</v>
      </c>
      <c r="N4" s="19">
        <v>40917</v>
      </c>
      <c r="O4" s="3" t="s">
        <v>80</v>
      </c>
      <c r="P4" s="3" t="s">
        <v>26</v>
      </c>
      <c r="Q4" s="3" t="s">
        <v>509</v>
      </c>
      <c r="R4" s="71" t="s">
        <v>26</v>
      </c>
      <c r="S4" s="17" t="s">
        <v>65</v>
      </c>
      <c r="T4" s="120">
        <f>173*1000000</f>
        <v>173000000</v>
      </c>
      <c r="U4" s="3">
        <v>600</v>
      </c>
      <c r="V4" s="3">
        <v>600</v>
      </c>
      <c r="W4" s="3">
        <v>0</v>
      </c>
      <c r="X4" s="19">
        <v>40884</v>
      </c>
      <c r="Y4" s="3" t="s">
        <v>2376</v>
      </c>
      <c r="Z4" s="19">
        <v>40946</v>
      </c>
      <c r="AA4" s="19" t="s">
        <v>497</v>
      </c>
      <c r="AB4" s="121">
        <v>7604820037</v>
      </c>
      <c r="AC4" s="121">
        <v>534904000</v>
      </c>
    </row>
    <row r="5" spans="1:29" ht="60" customHeight="1" x14ac:dyDescent="0.2">
      <c r="A5" s="3" t="s">
        <v>36</v>
      </c>
      <c r="B5" s="19">
        <v>40897</v>
      </c>
      <c r="C5" s="19">
        <v>40911</v>
      </c>
      <c r="D5" s="45" t="s">
        <v>1854</v>
      </c>
      <c r="E5" s="71" t="s">
        <v>2132</v>
      </c>
      <c r="F5" s="71" t="s">
        <v>37</v>
      </c>
      <c r="G5" s="125" t="s">
        <v>259</v>
      </c>
      <c r="H5" s="3">
        <v>459</v>
      </c>
      <c r="I5" s="3" t="s">
        <v>21</v>
      </c>
      <c r="J5" s="71" t="s">
        <v>2406</v>
      </c>
      <c r="K5" s="3" t="s">
        <v>22</v>
      </c>
      <c r="L5" s="71" t="s">
        <v>31</v>
      </c>
      <c r="M5" s="3" t="s">
        <v>38</v>
      </c>
      <c r="N5" s="19">
        <v>40917</v>
      </c>
      <c r="O5" s="3" t="s">
        <v>25</v>
      </c>
      <c r="P5" s="3" t="s">
        <v>32</v>
      </c>
      <c r="Q5" s="3" t="s">
        <v>39</v>
      </c>
      <c r="R5" s="71" t="s">
        <v>34</v>
      </c>
      <c r="S5" s="3" t="s">
        <v>40</v>
      </c>
      <c r="T5" s="120">
        <f>4.5*1000000</f>
        <v>4500000</v>
      </c>
      <c r="U5" s="3">
        <v>30</v>
      </c>
      <c r="V5" s="3">
        <v>40</v>
      </c>
      <c r="W5" s="3">
        <v>40</v>
      </c>
      <c r="X5" s="19">
        <v>40892</v>
      </c>
      <c r="Y5" s="3" t="s">
        <v>512</v>
      </c>
      <c r="Z5" s="19">
        <v>41019</v>
      </c>
      <c r="AA5" s="19" t="s">
        <v>2378</v>
      </c>
      <c r="AB5" s="121">
        <v>7325293037</v>
      </c>
      <c r="AC5" s="121">
        <v>491899972</v>
      </c>
    </row>
    <row r="6" spans="1:29" ht="60" customHeight="1" x14ac:dyDescent="0.2">
      <c r="A6" s="3" t="s">
        <v>41</v>
      </c>
      <c r="B6" s="19">
        <v>40897</v>
      </c>
      <c r="C6" s="19">
        <v>40911</v>
      </c>
      <c r="D6" s="45" t="s">
        <v>1855</v>
      </c>
      <c r="E6" s="71" t="s">
        <v>2133</v>
      </c>
      <c r="F6" s="71" t="s">
        <v>2213</v>
      </c>
      <c r="G6" s="124" t="s">
        <v>259</v>
      </c>
      <c r="H6" s="3">
        <v>459</v>
      </c>
      <c r="I6" s="3" t="s">
        <v>21</v>
      </c>
      <c r="J6" s="71" t="s">
        <v>2407</v>
      </c>
      <c r="K6" s="3" t="s">
        <v>22</v>
      </c>
      <c r="L6" s="71" t="s">
        <v>31</v>
      </c>
      <c r="M6" s="3" t="s">
        <v>42</v>
      </c>
      <c r="N6" s="19">
        <v>40917</v>
      </c>
      <c r="O6" s="3" t="s">
        <v>25</v>
      </c>
      <c r="P6" s="3" t="s">
        <v>32</v>
      </c>
      <c r="Q6" s="3" t="s">
        <v>43</v>
      </c>
      <c r="R6" s="71" t="s">
        <v>34</v>
      </c>
      <c r="S6" s="3" t="s">
        <v>44</v>
      </c>
      <c r="T6" s="120">
        <v>14000000</v>
      </c>
      <c r="U6" s="3">
        <v>500</v>
      </c>
      <c r="V6" s="3">
        <v>0</v>
      </c>
      <c r="W6" s="3">
        <v>0</v>
      </c>
      <c r="X6" s="19">
        <v>40892</v>
      </c>
      <c r="Y6" s="3" t="s">
        <v>512</v>
      </c>
      <c r="Z6" s="19">
        <v>40975</v>
      </c>
      <c r="AA6" s="19" t="s">
        <v>2378</v>
      </c>
      <c r="AB6" s="121">
        <v>7528843044</v>
      </c>
      <c r="AC6" s="121">
        <v>508000027</v>
      </c>
    </row>
    <row r="7" spans="1:29" ht="60" customHeight="1" x14ac:dyDescent="0.2">
      <c r="A7" s="3" t="s">
        <v>45</v>
      </c>
      <c r="B7" s="19">
        <v>40910</v>
      </c>
      <c r="C7" s="19">
        <v>40924</v>
      </c>
      <c r="D7" s="45" t="s">
        <v>1856</v>
      </c>
      <c r="E7" s="71" t="s">
        <v>2134</v>
      </c>
      <c r="F7" s="71" t="s">
        <v>46</v>
      </c>
      <c r="G7" s="124" t="s">
        <v>259</v>
      </c>
      <c r="H7" s="3">
        <v>459</v>
      </c>
      <c r="I7" s="3" t="s">
        <v>21</v>
      </c>
      <c r="J7" s="71" t="s">
        <v>2408</v>
      </c>
      <c r="K7" s="3" t="s">
        <v>47</v>
      </c>
      <c r="L7" s="71" t="s">
        <v>48</v>
      </c>
      <c r="M7" s="3" t="s">
        <v>49</v>
      </c>
      <c r="N7" s="19">
        <v>40917</v>
      </c>
      <c r="O7" s="3" t="s">
        <v>25</v>
      </c>
      <c r="P7" s="3" t="s">
        <v>32</v>
      </c>
      <c r="Q7" s="3" t="s">
        <v>39</v>
      </c>
      <c r="R7" s="71" t="s">
        <v>34</v>
      </c>
      <c r="S7" s="3" t="s">
        <v>44</v>
      </c>
      <c r="T7" s="120">
        <v>100000000</v>
      </c>
      <c r="U7" s="3">
        <v>144</v>
      </c>
      <c r="V7" s="3">
        <v>180</v>
      </c>
      <c r="W7" s="3">
        <v>0</v>
      </c>
      <c r="X7" s="19">
        <v>40907.124988425923</v>
      </c>
      <c r="Y7" s="3" t="s">
        <v>512</v>
      </c>
      <c r="Z7" s="19">
        <v>41149</v>
      </c>
      <c r="AA7" s="19" t="s">
        <v>2378</v>
      </c>
      <c r="AB7" s="121">
        <v>7364571996</v>
      </c>
      <c r="AC7" s="121">
        <v>365908999</v>
      </c>
    </row>
    <row r="8" spans="1:29" ht="60" customHeight="1" x14ac:dyDescent="0.2">
      <c r="A8" s="3" t="s">
        <v>50</v>
      </c>
      <c r="B8" s="19">
        <v>40911</v>
      </c>
      <c r="C8" s="19">
        <v>40925</v>
      </c>
      <c r="D8" s="45" t="s">
        <v>1857</v>
      </c>
      <c r="E8" s="71" t="s">
        <v>2135</v>
      </c>
      <c r="F8" s="71" t="s">
        <v>51</v>
      </c>
      <c r="G8" s="124" t="s">
        <v>259</v>
      </c>
      <c r="H8" s="3">
        <v>459</v>
      </c>
      <c r="I8" s="3" t="s">
        <v>21</v>
      </c>
      <c r="J8" s="71" t="s">
        <v>2277</v>
      </c>
      <c r="K8" s="3" t="s">
        <v>22</v>
      </c>
      <c r="L8" s="71" t="s">
        <v>31</v>
      </c>
      <c r="M8" s="3" t="s">
        <v>52</v>
      </c>
      <c r="N8" s="19">
        <v>40917</v>
      </c>
      <c r="O8" s="3" t="s">
        <v>25</v>
      </c>
      <c r="P8" s="3" t="s">
        <v>32</v>
      </c>
      <c r="Q8" s="3" t="s">
        <v>53</v>
      </c>
      <c r="R8" s="71" t="s">
        <v>34</v>
      </c>
      <c r="S8" s="3" t="s">
        <v>44</v>
      </c>
      <c r="T8" s="120">
        <v>7000000</v>
      </c>
      <c r="U8" s="3">
        <v>60</v>
      </c>
      <c r="V8" s="3">
        <v>60</v>
      </c>
      <c r="W8" s="3">
        <v>40</v>
      </c>
      <c r="X8" s="19">
        <v>40906.124988425923</v>
      </c>
      <c r="Y8" s="3" t="s">
        <v>512</v>
      </c>
      <c r="Z8" s="19">
        <v>41220.624988425923</v>
      </c>
      <c r="AA8" s="19" t="s">
        <v>2378</v>
      </c>
      <c r="AB8" s="121">
        <v>7147048047</v>
      </c>
      <c r="AC8" s="121">
        <v>367462025</v>
      </c>
    </row>
    <row r="9" spans="1:29" ht="60" customHeight="1" x14ac:dyDescent="0.2">
      <c r="A9" s="3" t="s">
        <v>54</v>
      </c>
      <c r="B9" s="19">
        <v>40918</v>
      </c>
      <c r="C9" s="19">
        <v>40932</v>
      </c>
      <c r="D9" s="45" t="s">
        <v>1858</v>
      </c>
      <c r="E9" s="71" t="s">
        <v>2136</v>
      </c>
      <c r="F9" s="71" t="s">
        <v>55</v>
      </c>
      <c r="G9" s="124" t="s">
        <v>259</v>
      </c>
      <c r="H9" s="3">
        <v>460</v>
      </c>
      <c r="I9" s="3" t="s">
        <v>21</v>
      </c>
      <c r="J9" s="71" t="s">
        <v>2409</v>
      </c>
      <c r="K9" s="3" t="s">
        <v>47</v>
      </c>
      <c r="L9" s="71" t="s">
        <v>48</v>
      </c>
      <c r="M9" s="3" t="s">
        <v>56</v>
      </c>
      <c r="N9" s="19">
        <v>40982</v>
      </c>
      <c r="O9" s="3" t="s">
        <v>25</v>
      </c>
      <c r="P9" s="3" t="s">
        <v>32</v>
      </c>
      <c r="Q9" s="3" t="s">
        <v>57</v>
      </c>
      <c r="R9" s="71" t="s">
        <v>34</v>
      </c>
      <c r="S9" s="3" t="s">
        <v>58</v>
      </c>
      <c r="T9" s="120">
        <v>4000000</v>
      </c>
      <c r="U9" s="3">
        <v>30</v>
      </c>
      <c r="V9" s="3">
        <v>68</v>
      </c>
      <c r="W9" s="3">
        <v>0</v>
      </c>
      <c r="X9" s="19">
        <v>40912.124988425923</v>
      </c>
      <c r="Y9" s="3" t="s">
        <v>512</v>
      </c>
      <c r="Z9" s="19">
        <v>41016.624988425923</v>
      </c>
      <c r="AA9" s="19" t="s">
        <v>513</v>
      </c>
      <c r="AB9" s="121">
        <v>7445279995</v>
      </c>
      <c r="AC9" s="121">
        <v>353212975</v>
      </c>
    </row>
    <row r="10" spans="1:29" ht="60" customHeight="1" x14ac:dyDescent="0.2">
      <c r="A10" s="3" t="s">
        <v>63</v>
      </c>
      <c r="B10" s="19">
        <v>40925</v>
      </c>
      <c r="C10" s="19">
        <v>40939</v>
      </c>
      <c r="D10" s="45" t="s">
        <v>1859</v>
      </c>
      <c r="E10" s="71" t="s">
        <v>2137</v>
      </c>
      <c r="F10" s="71" t="s">
        <v>2214</v>
      </c>
      <c r="G10" s="125" t="s">
        <v>259</v>
      </c>
      <c r="H10" s="3">
        <v>460</v>
      </c>
      <c r="I10" s="3" t="s">
        <v>21</v>
      </c>
      <c r="J10" s="71" t="s">
        <v>2410</v>
      </c>
      <c r="K10" s="3" t="s">
        <v>22</v>
      </c>
      <c r="L10" s="71" t="s">
        <v>31</v>
      </c>
      <c r="M10" s="3" t="s">
        <v>2119</v>
      </c>
      <c r="N10" s="3" t="s">
        <v>2119</v>
      </c>
      <c r="O10" s="3" t="s">
        <v>25</v>
      </c>
      <c r="P10" s="3" t="s">
        <v>32</v>
      </c>
      <c r="Q10" s="3" t="s">
        <v>64</v>
      </c>
      <c r="R10" s="71" t="s">
        <v>34</v>
      </c>
      <c r="S10" s="3" t="s">
        <v>65</v>
      </c>
      <c r="T10" s="120">
        <f>20*1000000</f>
        <v>20000000</v>
      </c>
      <c r="U10" s="3">
        <v>120</v>
      </c>
      <c r="V10" s="3">
        <v>120</v>
      </c>
      <c r="W10" s="3">
        <v>90</v>
      </c>
      <c r="X10" s="19">
        <v>40921</v>
      </c>
      <c r="Y10" s="3" t="s">
        <v>2376</v>
      </c>
      <c r="Z10" s="19">
        <v>40962</v>
      </c>
      <c r="AA10" s="19" t="s">
        <v>497</v>
      </c>
      <c r="AB10" s="121">
        <v>7582856000</v>
      </c>
      <c r="AC10" s="121">
        <v>587279991</v>
      </c>
    </row>
    <row r="11" spans="1:29" ht="60" customHeight="1" x14ac:dyDescent="0.2">
      <c r="A11" s="3" t="s">
        <v>68</v>
      </c>
      <c r="B11" s="19">
        <v>40941</v>
      </c>
      <c r="C11" s="19">
        <v>40955</v>
      </c>
      <c r="D11" s="45" t="s">
        <v>1860</v>
      </c>
      <c r="E11" s="71" t="s">
        <v>2138</v>
      </c>
      <c r="F11" s="71" t="s">
        <v>2215</v>
      </c>
      <c r="G11" s="124" t="s">
        <v>259</v>
      </c>
      <c r="H11" s="3">
        <v>460</v>
      </c>
      <c r="I11" s="3" t="s">
        <v>21</v>
      </c>
      <c r="J11" s="71" t="s">
        <v>2411</v>
      </c>
      <c r="K11" s="3" t="s">
        <v>22</v>
      </c>
      <c r="L11" s="71" t="s">
        <v>31</v>
      </c>
      <c r="M11" s="3" t="s">
        <v>69</v>
      </c>
      <c r="N11" s="19">
        <v>40982</v>
      </c>
      <c r="O11" s="3" t="s">
        <v>25</v>
      </c>
      <c r="P11" s="3" t="s">
        <v>32</v>
      </c>
      <c r="Q11" s="3" t="s">
        <v>61</v>
      </c>
      <c r="R11" s="71" t="s">
        <v>34</v>
      </c>
      <c r="S11" s="3" t="s">
        <v>70</v>
      </c>
      <c r="T11" s="120">
        <v>400000000</v>
      </c>
      <c r="U11" s="3">
        <v>500</v>
      </c>
      <c r="V11" s="3">
        <v>0</v>
      </c>
      <c r="W11" s="3">
        <v>0</v>
      </c>
      <c r="X11" s="19">
        <v>40938</v>
      </c>
      <c r="Y11" s="3" t="s">
        <v>512</v>
      </c>
      <c r="Z11" s="19">
        <v>41149</v>
      </c>
      <c r="AA11" s="19" t="s">
        <v>497</v>
      </c>
      <c r="AB11" s="121">
        <v>7535916044</v>
      </c>
      <c r="AC11" s="121">
        <v>441366019</v>
      </c>
    </row>
    <row r="12" spans="1:29" ht="60" customHeight="1" x14ac:dyDescent="0.2">
      <c r="A12" s="3" t="s">
        <v>66</v>
      </c>
      <c r="B12" s="19">
        <v>40941</v>
      </c>
      <c r="C12" s="19">
        <v>40955</v>
      </c>
      <c r="D12" s="45" t="s">
        <v>1861</v>
      </c>
      <c r="E12" s="71" t="s">
        <v>2139</v>
      </c>
      <c r="F12" s="71" t="s">
        <v>67</v>
      </c>
      <c r="G12" s="124" t="s">
        <v>259</v>
      </c>
      <c r="H12" s="3">
        <v>460</v>
      </c>
      <c r="I12" s="3" t="s">
        <v>21</v>
      </c>
      <c r="J12" s="71" t="s">
        <v>2412</v>
      </c>
      <c r="K12" s="3" t="s">
        <v>47</v>
      </c>
      <c r="L12" s="71" t="s">
        <v>48</v>
      </c>
      <c r="M12" s="3" t="s">
        <v>2119</v>
      </c>
      <c r="N12" s="3" t="s">
        <v>2119</v>
      </c>
      <c r="O12" s="3" t="s">
        <v>25</v>
      </c>
      <c r="P12" s="3" t="s">
        <v>32</v>
      </c>
      <c r="Q12" s="3" t="s">
        <v>57</v>
      </c>
      <c r="R12" s="71" t="s">
        <v>34</v>
      </c>
      <c r="S12" s="3" t="s">
        <v>62</v>
      </c>
      <c r="T12" s="120">
        <v>37700000</v>
      </c>
      <c r="U12" s="3">
        <v>140</v>
      </c>
      <c r="V12" s="3">
        <v>240</v>
      </c>
      <c r="W12" s="3">
        <v>30</v>
      </c>
      <c r="X12" s="19">
        <v>40938</v>
      </c>
      <c r="Y12" s="3" t="s">
        <v>512</v>
      </c>
      <c r="Z12" s="19">
        <v>41061</v>
      </c>
      <c r="AA12" s="19" t="s">
        <v>2378</v>
      </c>
      <c r="AB12" s="121">
        <v>7447892004</v>
      </c>
      <c r="AC12" s="121">
        <v>358995011</v>
      </c>
    </row>
    <row r="13" spans="1:29" ht="60" customHeight="1" x14ac:dyDescent="0.2">
      <c r="A13" s="3" t="s">
        <v>74</v>
      </c>
      <c r="B13" s="19">
        <v>40945</v>
      </c>
      <c r="C13" s="19">
        <v>40959</v>
      </c>
      <c r="D13" s="45" t="s">
        <v>1862</v>
      </c>
      <c r="E13" s="71" t="s">
        <v>2140</v>
      </c>
      <c r="F13" s="71" t="s">
        <v>2215</v>
      </c>
      <c r="G13" s="124" t="s">
        <v>259</v>
      </c>
      <c r="H13" s="3">
        <v>460</v>
      </c>
      <c r="I13" s="3" t="s">
        <v>21</v>
      </c>
      <c r="J13" s="71" t="s">
        <v>2270</v>
      </c>
      <c r="K13" s="3" t="s">
        <v>22</v>
      </c>
      <c r="L13" s="71" t="s">
        <v>31</v>
      </c>
      <c r="M13" s="3" t="s">
        <v>75</v>
      </c>
      <c r="N13" s="19">
        <v>40982</v>
      </c>
      <c r="O13" s="3" t="s">
        <v>25</v>
      </c>
      <c r="P13" s="3" t="s">
        <v>32</v>
      </c>
      <c r="Q13" s="3" t="s">
        <v>61</v>
      </c>
      <c r="R13" s="71" t="s">
        <v>34</v>
      </c>
      <c r="S13" s="3" t="s">
        <v>70</v>
      </c>
      <c r="T13" s="120">
        <v>400000000</v>
      </c>
      <c r="U13" s="3">
        <v>500</v>
      </c>
      <c r="V13" s="3">
        <v>0</v>
      </c>
      <c r="W13" s="3">
        <v>0</v>
      </c>
      <c r="X13" s="19">
        <v>40939</v>
      </c>
      <c r="Y13" s="3" t="s">
        <v>512</v>
      </c>
      <c r="Z13" s="19">
        <v>41149</v>
      </c>
      <c r="AA13" s="19" t="s">
        <v>497</v>
      </c>
      <c r="AB13" s="121">
        <v>7544128051</v>
      </c>
      <c r="AC13" s="121">
        <v>438882968</v>
      </c>
    </row>
    <row r="14" spans="1:29" ht="60" customHeight="1" x14ac:dyDescent="0.2">
      <c r="A14" s="3" t="s">
        <v>71</v>
      </c>
      <c r="B14" s="19">
        <v>40945</v>
      </c>
      <c r="C14" s="19">
        <v>40959</v>
      </c>
      <c r="D14" s="45" t="s">
        <v>1863</v>
      </c>
      <c r="E14" s="71" t="s">
        <v>2141</v>
      </c>
      <c r="F14" s="71" t="s">
        <v>2216</v>
      </c>
      <c r="G14" s="124" t="s">
        <v>259</v>
      </c>
      <c r="H14" s="3">
        <v>460</v>
      </c>
      <c r="I14" s="3" t="s">
        <v>21</v>
      </c>
      <c r="J14" s="71" t="s">
        <v>2406</v>
      </c>
      <c r="K14" s="3" t="s">
        <v>22</v>
      </c>
      <c r="L14" s="71" t="s">
        <v>31</v>
      </c>
      <c r="M14" s="3" t="s">
        <v>72</v>
      </c>
      <c r="N14" s="19">
        <v>40982</v>
      </c>
      <c r="O14" s="3" t="s">
        <v>25</v>
      </c>
      <c r="P14" s="3" t="s">
        <v>32</v>
      </c>
      <c r="Q14" s="3" t="s">
        <v>43</v>
      </c>
      <c r="R14" s="71" t="s">
        <v>34</v>
      </c>
      <c r="S14" s="3" t="s">
        <v>73</v>
      </c>
      <c r="T14" s="120">
        <v>6484798</v>
      </c>
      <c r="U14" s="3">
        <v>60</v>
      </c>
      <c r="V14" s="3">
        <v>60</v>
      </c>
      <c r="W14" s="3">
        <v>60</v>
      </c>
      <c r="X14" s="19">
        <v>40942</v>
      </c>
      <c r="Y14" s="3" t="s">
        <v>780</v>
      </c>
      <c r="Z14" s="19">
        <v>41061</v>
      </c>
      <c r="AA14" s="19" t="s">
        <v>2379</v>
      </c>
      <c r="AB14" s="121">
        <v>7509818949</v>
      </c>
      <c r="AC14" s="121">
        <v>506903043</v>
      </c>
    </row>
    <row r="15" spans="1:29" ht="60" customHeight="1" x14ac:dyDescent="0.2">
      <c r="A15" s="3" t="s">
        <v>59</v>
      </c>
      <c r="B15" s="19">
        <v>40955</v>
      </c>
      <c r="C15" s="19">
        <v>40938</v>
      </c>
      <c r="D15" s="45" t="s">
        <v>1864</v>
      </c>
      <c r="E15" s="71" t="s">
        <v>2142</v>
      </c>
      <c r="F15" s="71" t="s">
        <v>60</v>
      </c>
      <c r="G15" s="124" t="s">
        <v>259</v>
      </c>
      <c r="H15" s="3">
        <v>460</v>
      </c>
      <c r="I15" s="3" t="s">
        <v>21</v>
      </c>
      <c r="J15" s="71" t="s">
        <v>2412</v>
      </c>
      <c r="K15" s="3" t="s">
        <v>22</v>
      </c>
      <c r="L15" s="71" t="s">
        <v>31</v>
      </c>
      <c r="M15" s="3" t="s">
        <v>2119</v>
      </c>
      <c r="N15" s="3" t="s">
        <v>2119</v>
      </c>
      <c r="O15" s="3" t="s">
        <v>25</v>
      </c>
      <c r="P15" s="3" t="s">
        <v>32</v>
      </c>
      <c r="Q15" s="3" t="s">
        <v>61</v>
      </c>
      <c r="R15" s="71" t="s">
        <v>34</v>
      </c>
      <c r="S15" s="3" t="s">
        <v>62</v>
      </c>
      <c r="T15" s="120">
        <v>200000000</v>
      </c>
      <c r="U15" s="3">
        <v>455</v>
      </c>
      <c r="V15" s="3">
        <v>1200</v>
      </c>
      <c r="W15" s="3">
        <v>152</v>
      </c>
      <c r="X15" s="19">
        <v>40921</v>
      </c>
      <c r="Y15" s="3" t="s">
        <v>512</v>
      </c>
      <c r="Z15" s="19">
        <v>41078</v>
      </c>
      <c r="AA15" s="19" t="s">
        <v>2378</v>
      </c>
      <c r="AB15" s="121">
        <v>7497109972</v>
      </c>
      <c r="AC15" s="121">
        <v>414067995</v>
      </c>
    </row>
    <row r="16" spans="1:29" ht="60" customHeight="1" x14ac:dyDescent="0.2">
      <c r="A16" s="3" t="s">
        <v>76</v>
      </c>
      <c r="B16" s="19">
        <v>40948</v>
      </c>
      <c r="C16" s="19">
        <v>40990</v>
      </c>
      <c r="D16" s="45" t="s">
        <v>1865</v>
      </c>
      <c r="E16" s="71" t="s">
        <v>2143</v>
      </c>
      <c r="F16" s="71" t="s">
        <v>2217</v>
      </c>
      <c r="G16" s="124" t="s">
        <v>259</v>
      </c>
      <c r="H16" s="3">
        <v>464</v>
      </c>
      <c r="I16" s="3" t="s">
        <v>21</v>
      </c>
      <c r="J16" s="71" t="s">
        <v>2411</v>
      </c>
      <c r="K16" s="3" t="s">
        <v>22</v>
      </c>
      <c r="L16" s="71" t="s">
        <v>78</v>
      </c>
      <c r="M16" s="3" t="s">
        <v>79</v>
      </c>
      <c r="N16" s="19">
        <v>41019</v>
      </c>
      <c r="O16" s="3" t="s">
        <v>80</v>
      </c>
      <c r="P16" s="3" t="s">
        <v>32</v>
      </c>
      <c r="Q16" s="3" t="s">
        <v>81</v>
      </c>
      <c r="R16" s="71" t="s">
        <v>34</v>
      </c>
      <c r="S16" s="3" t="s">
        <v>44</v>
      </c>
      <c r="T16" s="120">
        <v>665000000</v>
      </c>
      <c r="U16" s="3">
        <v>450</v>
      </c>
      <c r="V16" s="3">
        <v>705</v>
      </c>
      <c r="W16" s="3">
        <v>25</v>
      </c>
      <c r="X16" s="19">
        <v>40942</v>
      </c>
      <c r="Y16" s="3" t="s">
        <v>512</v>
      </c>
      <c r="Z16" s="19">
        <v>41219</v>
      </c>
      <c r="AA16" s="19" t="s">
        <v>2378</v>
      </c>
      <c r="AB16" s="121">
        <v>7445839036</v>
      </c>
      <c r="AC16" s="121">
        <v>427338999</v>
      </c>
    </row>
    <row r="17" spans="1:29" ht="60" customHeight="1" x14ac:dyDescent="0.2">
      <c r="A17" s="3" t="s">
        <v>82</v>
      </c>
      <c r="B17" s="19">
        <v>40961</v>
      </c>
      <c r="C17" s="19">
        <v>40975</v>
      </c>
      <c r="D17" s="45" t="s">
        <v>1866</v>
      </c>
      <c r="E17" s="71" t="s">
        <v>83</v>
      </c>
      <c r="F17" s="71" t="s">
        <v>84</v>
      </c>
      <c r="G17" s="124" t="s">
        <v>259</v>
      </c>
      <c r="H17" s="3">
        <v>464</v>
      </c>
      <c r="I17" s="3" t="s">
        <v>21</v>
      </c>
      <c r="J17" s="71" t="s">
        <v>2412</v>
      </c>
      <c r="K17" s="3" t="s">
        <v>22</v>
      </c>
      <c r="L17" s="71" t="s">
        <v>31</v>
      </c>
      <c r="M17" s="3" t="s">
        <v>85</v>
      </c>
      <c r="N17" s="19">
        <v>41019</v>
      </c>
      <c r="O17" s="3" t="s">
        <v>25</v>
      </c>
      <c r="P17" s="3" t="s">
        <v>32</v>
      </c>
      <c r="Q17" s="3" t="s">
        <v>43</v>
      </c>
      <c r="R17" s="71" t="s">
        <v>34</v>
      </c>
      <c r="S17" s="3" t="s">
        <v>44</v>
      </c>
      <c r="T17" s="120">
        <v>48000000</v>
      </c>
      <c r="U17" s="3">
        <v>30</v>
      </c>
      <c r="V17" s="3">
        <v>30</v>
      </c>
      <c r="W17" s="3">
        <v>17</v>
      </c>
      <c r="X17" s="19">
        <v>40956</v>
      </c>
      <c r="Y17" s="3" t="s">
        <v>512</v>
      </c>
      <c r="Z17" s="19">
        <v>41207</v>
      </c>
      <c r="AA17" s="19" t="s">
        <v>2378</v>
      </c>
      <c r="AB17" s="121">
        <v>7445839036</v>
      </c>
      <c r="AC17" s="121">
        <v>427338999</v>
      </c>
    </row>
    <row r="18" spans="1:29" ht="60" customHeight="1" x14ac:dyDescent="0.2">
      <c r="A18" s="3" t="s">
        <v>112</v>
      </c>
      <c r="B18" s="19">
        <v>40961</v>
      </c>
      <c r="C18" s="19">
        <v>40975</v>
      </c>
      <c r="D18" s="45" t="s">
        <v>1867</v>
      </c>
      <c r="E18" s="71" t="s">
        <v>2144</v>
      </c>
      <c r="F18" s="71" t="s">
        <v>113</v>
      </c>
      <c r="G18" s="124" t="s">
        <v>259</v>
      </c>
      <c r="H18" s="3">
        <v>464</v>
      </c>
      <c r="I18" s="3" t="s">
        <v>21</v>
      </c>
      <c r="J18" s="71" t="s">
        <v>2413</v>
      </c>
      <c r="K18" s="3" t="s">
        <v>114</v>
      </c>
      <c r="L18" s="71" t="s">
        <v>115</v>
      </c>
      <c r="M18" s="3" t="s">
        <v>116</v>
      </c>
      <c r="N18" s="19">
        <v>41019</v>
      </c>
      <c r="O18" s="3" t="s">
        <v>25</v>
      </c>
      <c r="P18" s="3" t="s">
        <v>32</v>
      </c>
      <c r="Q18" s="3" t="s">
        <v>43</v>
      </c>
      <c r="R18" s="71" t="s">
        <v>34</v>
      </c>
      <c r="S18" s="3" t="s">
        <v>117</v>
      </c>
      <c r="T18" s="120">
        <v>13767943</v>
      </c>
      <c r="U18" s="3">
        <v>100</v>
      </c>
      <c r="V18" s="3">
        <v>160</v>
      </c>
      <c r="W18" s="3">
        <v>0</v>
      </c>
      <c r="X18" s="19">
        <v>40954</v>
      </c>
      <c r="Y18" s="3" t="s">
        <v>512</v>
      </c>
      <c r="Z18" s="19">
        <v>41243</v>
      </c>
      <c r="AA18" s="19" t="s">
        <v>2380</v>
      </c>
      <c r="AB18" s="121">
        <v>7517338031</v>
      </c>
      <c r="AC18" s="121">
        <v>505018962</v>
      </c>
    </row>
    <row r="19" spans="1:29" ht="60" customHeight="1" x14ac:dyDescent="0.2">
      <c r="A19" s="3" t="s">
        <v>86</v>
      </c>
      <c r="B19" s="19">
        <v>40967</v>
      </c>
      <c r="C19" s="19">
        <v>40981</v>
      </c>
      <c r="D19" s="45" t="s">
        <v>1868</v>
      </c>
      <c r="E19" s="71" t="s">
        <v>2145</v>
      </c>
      <c r="F19" s="71" t="s">
        <v>2218</v>
      </c>
      <c r="G19" s="124" t="s">
        <v>259</v>
      </c>
      <c r="H19" s="3">
        <v>464</v>
      </c>
      <c r="I19" s="3" t="s">
        <v>21</v>
      </c>
      <c r="J19" s="71" t="s">
        <v>2272</v>
      </c>
      <c r="K19" s="3" t="s">
        <v>22</v>
      </c>
      <c r="L19" s="71" t="s">
        <v>87</v>
      </c>
      <c r="M19" s="3" t="s">
        <v>88</v>
      </c>
      <c r="N19" s="19">
        <v>41019</v>
      </c>
      <c r="O19" s="3" t="s">
        <v>25</v>
      </c>
      <c r="P19" s="3" t="s">
        <v>26</v>
      </c>
      <c r="Q19" s="3" t="s">
        <v>89</v>
      </c>
      <c r="R19" s="71" t="s">
        <v>34</v>
      </c>
      <c r="S19" s="3" t="s">
        <v>62</v>
      </c>
      <c r="T19" s="120">
        <v>0</v>
      </c>
      <c r="U19" s="3">
        <v>0</v>
      </c>
      <c r="V19" s="3">
        <v>0</v>
      </c>
      <c r="W19" s="3">
        <v>0</v>
      </c>
      <c r="X19" s="19">
        <v>40960</v>
      </c>
      <c r="Y19" s="3" t="s">
        <v>512</v>
      </c>
      <c r="Z19" s="19">
        <v>41144</v>
      </c>
      <c r="AA19" s="19" t="s">
        <v>2377</v>
      </c>
      <c r="AB19" s="121">
        <v>7444420014</v>
      </c>
      <c r="AC19" s="121">
        <v>353032012</v>
      </c>
    </row>
    <row r="20" spans="1:29" ht="60" customHeight="1" x14ac:dyDescent="0.2">
      <c r="A20" s="3" t="s">
        <v>118</v>
      </c>
      <c r="B20" s="19">
        <v>40974</v>
      </c>
      <c r="C20" s="19">
        <v>40988</v>
      </c>
      <c r="D20" s="45" t="s">
        <v>1869</v>
      </c>
      <c r="E20" s="71" t="s">
        <v>2146</v>
      </c>
      <c r="F20" s="71" t="s">
        <v>119</v>
      </c>
      <c r="G20" s="124" t="s">
        <v>259</v>
      </c>
      <c r="H20" s="3">
        <v>464</v>
      </c>
      <c r="I20" s="3" t="s">
        <v>21</v>
      </c>
      <c r="J20" s="71" t="s">
        <v>793</v>
      </c>
      <c r="K20" s="3" t="s">
        <v>47</v>
      </c>
      <c r="L20" s="71" t="s">
        <v>120</v>
      </c>
      <c r="M20" s="3" t="s">
        <v>121</v>
      </c>
      <c r="N20" s="19">
        <v>41019</v>
      </c>
      <c r="O20" s="3" t="s">
        <v>25</v>
      </c>
      <c r="P20" s="3" t="s">
        <v>32</v>
      </c>
      <c r="Q20" s="3" t="s">
        <v>39</v>
      </c>
      <c r="R20" s="71" t="s">
        <v>34</v>
      </c>
      <c r="S20" s="3" t="s">
        <v>122</v>
      </c>
      <c r="T20" s="120">
        <v>120000</v>
      </c>
      <c r="U20" s="3">
        <v>10</v>
      </c>
      <c r="V20" s="3">
        <v>10</v>
      </c>
      <c r="W20" s="3">
        <v>5</v>
      </c>
      <c r="X20" s="19">
        <v>40970</v>
      </c>
      <c r="Y20" s="3" t="s">
        <v>512</v>
      </c>
      <c r="Z20" s="19">
        <v>41154</v>
      </c>
      <c r="AA20" s="19" t="s">
        <v>2381</v>
      </c>
      <c r="AB20" s="121">
        <v>7370170951</v>
      </c>
      <c r="AC20" s="121">
        <v>366728039</v>
      </c>
    </row>
    <row r="21" spans="1:29" ht="60" customHeight="1" x14ac:dyDescent="0.2">
      <c r="A21" s="3" t="s">
        <v>525</v>
      </c>
      <c r="B21" s="19">
        <v>40982</v>
      </c>
      <c r="C21" s="19">
        <v>40996</v>
      </c>
      <c r="D21" s="45" t="s">
        <v>1870</v>
      </c>
      <c r="E21" s="71" t="s">
        <v>2147</v>
      </c>
      <c r="F21" s="71" t="s">
        <v>524</v>
      </c>
      <c r="G21" s="126" t="s">
        <v>259</v>
      </c>
      <c r="H21" s="3">
        <v>464</v>
      </c>
      <c r="I21" s="3" t="s">
        <v>21</v>
      </c>
      <c r="J21" s="71" t="s">
        <v>2414</v>
      </c>
      <c r="K21" s="3" t="s">
        <v>22</v>
      </c>
      <c r="L21" s="71" t="s">
        <v>87</v>
      </c>
      <c r="M21" s="3" t="s">
        <v>562</v>
      </c>
      <c r="N21" s="19">
        <v>41019</v>
      </c>
      <c r="O21" s="3" t="s">
        <v>25</v>
      </c>
      <c r="P21" s="3" t="s">
        <v>26</v>
      </c>
      <c r="Q21" s="71" t="s">
        <v>523</v>
      </c>
      <c r="R21" s="71" t="s">
        <v>26</v>
      </c>
      <c r="S21" s="3" t="s">
        <v>62</v>
      </c>
      <c r="T21" s="120">
        <f>0.6*1000000</f>
        <v>600000</v>
      </c>
      <c r="U21" s="3">
        <v>5</v>
      </c>
      <c r="V21" s="3">
        <v>10</v>
      </c>
      <c r="W21" s="3">
        <v>20</v>
      </c>
      <c r="X21" s="19">
        <v>40974.124988425923</v>
      </c>
      <c r="Y21" s="3" t="s">
        <v>512</v>
      </c>
      <c r="Z21" s="19">
        <v>41123.666655092595</v>
      </c>
      <c r="AA21" s="19" t="s">
        <v>518</v>
      </c>
      <c r="AB21" s="121">
        <v>6966025779</v>
      </c>
      <c r="AC21" s="121">
        <v>374427250</v>
      </c>
    </row>
    <row r="22" spans="1:29" ht="60" customHeight="1" x14ac:dyDescent="0.2">
      <c r="A22" s="3" t="s">
        <v>90</v>
      </c>
      <c r="B22" s="19">
        <v>40983</v>
      </c>
      <c r="C22" s="19">
        <v>40998</v>
      </c>
      <c r="D22" s="45" t="s">
        <v>1871</v>
      </c>
      <c r="E22" s="71" t="s">
        <v>2467</v>
      </c>
      <c r="F22" s="71" t="s">
        <v>2217</v>
      </c>
      <c r="G22" s="124" t="s">
        <v>259</v>
      </c>
      <c r="H22" s="3">
        <v>464</v>
      </c>
      <c r="I22" s="3" t="s">
        <v>21</v>
      </c>
      <c r="J22" s="71" t="s">
        <v>2278</v>
      </c>
      <c r="K22" s="3" t="s">
        <v>22</v>
      </c>
      <c r="L22" s="71" t="s">
        <v>91</v>
      </c>
      <c r="M22" s="3" t="s">
        <v>92</v>
      </c>
      <c r="N22" s="19">
        <v>41019</v>
      </c>
      <c r="O22" s="3" t="s">
        <v>25</v>
      </c>
      <c r="P22" s="3" t="s">
        <v>32</v>
      </c>
      <c r="Q22" s="3" t="s">
        <v>61</v>
      </c>
      <c r="R22" s="71" t="s">
        <v>34</v>
      </c>
      <c r="S22" s="3" t="s">
        <v>93</v>
      </c>
      <c r="T22" s="120">
        <v>250000000</v>
      </c>
      <c r="U22" s="3">
        <v>380</v>
      </c>
      <c r="V22" s="3">
        <v>570</v>
      </c>
      <c r="W22" s="3">
        <v>50</v>
      </c>
      <c r="X22" s="19">
        <v>40980</v>
      </c>
      <c r="Y22" s="3" t="s">
        <v>512</v>
      </c>
      <c r="Z22" s="19">
        <v>41178</v>
      </c>
      <c r="AA22" s="19" t="s">
        <v>2378</v>
      </c>
      <c r="AB22" s="121">
        <v>7524443050</v>
      </c>
      <c r="AC22" s="121">
        <v>435832973</v>
      </c>
    </row>
    <row r="23" spans="1:29" ht="60" customHeight="1" x14ac:dyDescent="0.2">
      <c r="A23" s="3" t="s">
        <v>108</v>
      </c>
      <c r="B23" s="19">
        <v>40989</v>
      </c>
      <c r="C23" s="19">
        <v>41003</v>
      </c>
      <c r="D23" s="45" t="s">
        <v>1872</v>
      </c>
      <c r="E23" s="71" t="s">
        <v>2148</v>
      </c>
      <c r="F23" s="71" t="s">
        <v>2219</v>
      </c>
      <c r="G23" s="124" t="s">
        <v>259</v>
      </c>
      <c r="H23" s="3">
        <v>464</v>
      </c>
      <c r="I23" s="3" t="s">
        <v>21</v>
      </c>
      <c r="J23" s="71" t="s">
        <v>2415</v>
      </c>
      <c r="K23" s="3" t="s">
        <v>22</v>
      </c>
      <c r="L23" s="71" t="s">
        <v>109</v>
      </c>
      <c r="M23" s="3" t="s">
        <v>110</v>
      </c>
      <c r="N23" s="19">
        <v>41018</v>
      </c>
      <c r="O23" s="3" t="s">
        <v>25</v>
      </c>
      <c r="P23" s="3" t="s">
        <v>32</v>
      </c>
      <c r="Q23" s="71" t="s">
        <v>111</v>
      </c>
      <c r="R23" s="71" t="s">
        <v>34</v>
      </c>
      <c r="S23" s="3" t="s">
        <v>62</v>
      </c>
      <c r="T23" s="120">
        <v>13120000</v>
      </c>
      <c r="U23" s="3">
        <v>0</v>
      </c>
      <c r="V23" s="3">
        <v>0</v>
      </c>
      <c r="W23" s="3">
        <v>0</v>
      </c>
      <c r="X23" s="19">
        <v>40984</v>
      </c>
      <c r="Y23" s="3" t="s">
        <v>512</v>
      </c>
      <c r="Z23" s="19">
        <v>41327</v>
      </c>
      <c r="AA23" s="19" t="s">
        <v>2377</v>
      </c>
      <c r="AB23" s="121">
        <v>7407200034</v>
      </c>
      <c r="AC23" s="121">
        <v>492441972</v>
      </c>
    </row>
    <row r="24" spans="1:29" ht="108" customHeight="1" x14ac:dyDescent="0.2">
      <c r="A24" s="3" t="s">
        <v>105</v>
      </c>
      <c r="B24" s="19">
        <v>40989</v>
      </c>
      <c r="C24" s="19">
        <v>41003</v>
      </c>
      <c r="D24" s="45" t="s">
        <v>1873</v>
      </c>
      <c r="E24" s="71" t="s">
        <v>2149</v>
      </c>
      <c r="F24" s="71" t="s">
        <v>2220</v>
      </c>
      <c r="G24" s="124" t="s">
        <v>259</v>
      </c>
      <c r="H24" s="3">
        <v>464</v>
      </c>
      <c r="I24" s="3" t="s">
        <v>21</v>
      </c>
      <c r="J24" s="71" t="s">
        <v>2416</v>
      </c>
      <c r="K24" s="3" t="s">
        <v>47</v>
      </c>
      <c r="L24" s="71" t="s">
        <v>106</v>
      </c>
      <c r="M24" s="3" t="s">
        <v>107</v>
      </c>
      <c r="N24" s="19">
        <v>41019</v>
      </c>
      <c r="O24" s="3" t="s">
        <v>25</v>
      </c>
      <c r="P24" s="3" t="s">
        <v>32</v>
      </c>
      <c r="Q24" s="3" t="s">
        <v>57</v>
      </c>
      <c r="R24" s="71" t="s">
        <v>34</v>
      </c>
      <c r="S24" s="3" t="s">
        <v>65</v>
      </c>
      <c r="T24" s="120">
        <v>21000000</v>
      </c>
      <c r="U24" s="3">
        <v>68</v>
      </c>
      <c r="V24" s="3">
        <v>115</v>
      </c>
      <c r="W24" s="3">
        <v>80</v>
      </c>
      <c r="X24" s="19">
        <v>40987</v>
      </c>
      <c r="Y24" s="3" t="s">
        <v>512</v>
      </c>
      <c r="Z24" s="19">
        <v>41121</v>
      </c>
      <c r="AA24" s="19" t="s">
        <v>497</v>
      </c>
      <c r="AB24" s="121">
        <v>7445685008</v>
      </c>
      <c r="AC24" s="121">
        <v>355710997</v>
      </c>
    </row>
    <row r="25" spans="1:29" ht="60" customHeight="1" x14ac:dyDescent="0.2">
      <c r="A25" s="3" t="s">
        <v>102</v>
      </c>
      <c r="B25" s="19">
        <v>40989</v>
      </c>
      <c r="C25" s="19">
        <v>41003</v>
      </c>
      <c r="D25" s="45" t="s">
        <v>1874</v>
      </c>
      <c r="E25" s="71" t="s">
        <v>2150</v>
      </c>
      <c r="F25" s="71" t="s">
        <v>2220</v>
      </c>
      <c r="G25" s="124" t="s">
        <v>259</v>
      </c>
      <c r="H25" s="3">
        <v>464</v>
      </c>
      <c r="I25" s="3" t="s">
        <v>21</v>
      </c>
      <c r="J25" s="71" t="s">
        <v>2417</v>
      </c>
      <c r="K25" s="3" t="s">
        <v>22</v>
      </c>
      <c r="L25" s="71" t="s">
        <v>91</v>
      </c>
      <c r="M25" s="3" t="s">
        <v>103</v>
      </c>
      <c r="N25" s="19">
        <v>41019</v>
      </c>
      <c r="O25" s="3" t="s">
        <v>25</v>
      </c>
      <c r="P25" s="3" t="s">
        <v>32</v>
      </c>
      <c r="Q25" s="3" t="s">
        <v>104</v>
      </c>
      <c r="R25" s="71" t="s">
        <v>34</v>
      </c>
      <c r="S25" s="3" t="s">
        <v>65</v>
      </c>
      <c r="T25" s="120">
        <v>43000000</v>
      </c>
      <c r="U25" s="3">
        <v>99</v>
      </c>
      <c r="V25" s="3">
        <v>141</v>
      </c>
      <c r="W25" s="3">
        <v>86</v>
      </c>
      <c r="X25" s="19">
        <v>40984</v>
      </c>
      <c r="Y25" s="3" t="s">
        <v>512</v>
      </c>
      <c r="Z25" s="19">
        <v>41178</v>
      </c>
      <c r="AA25" s="19" t="s">
        <v>497</v>
      </c>
      <c r="AB25" s="121">
        <v>7535546013</v>
      </c>
      <c r="AC25" s="121">
        <v>441666991</v>
      </c>
    </row>
    <row r="26" spans="1:29" ht="60" customHeight="1" x14ac:dyDescent="0.2">
      <c r="A26" s="3" t="s">
        <v>98</v>
      </c>
      <c r="B26" s="19">
        <v>40996</v>
      </c>
      <c r="C26" s="19">
        <v>41011</v>
      </c>
      <c r="D26" s="45" t="s">
        <v>1875</v>
      </c>
      <c r="E26" s="71" t="s">
        <v>99</v>
      </c>
      <c r="F26" s="71" t="s">
        <v>100</v>
      </c>
      <c r="G26" s="124" t="s">
        <v>259</v>
      </c>
      <c r="H26" s="3">
        <v>464</v>
      </c>
      <c r="I26" s="3" t="s">
        <v>21</v>
      </c>
      <c r="J26" s="71" t="s">
        <v>2418</v>
      </c>
      <c r="K26" s="3" t="s">
        <v>22</v>
      </c>
      <c r="L26" s="71" t="s">
        <v>91</v>
      </c>
      <c r="M26" s="3" t="s">
        <v>101</v>
      </c>
      <c r="N26" s="19">
        <v>41019</v>
      </c>
      <c r="O26" s="3" t="s">
        <v>25</v>
      </c>
      <c r="P26" s="3" t="s">
        <v>32</v>
      </c>
      <c r="Q26" s="3" t="s">
        <v>33</v>
      </c>
      <c r="R26" s="71" t="s">
        <v>34</v>
      </c>
      <c r="S26" s="3" t="s">
        <v>44</v>
      </c>
      <c r="T26" s="120">
        <v>15000000</v>
      </c>
      <c r="U26" s="3">
        <v>40</v>
      </c>
      <c r="V26" s="3">
        <v>60</v>
      </c>
      <c r="W26" s="3">
        <v>4</v>
      </c>
      <c r="X26" s="19">
        <v>40991</v>
      </c>
      <c r="Y26" s="3" t="s">
        <v>512</v>
      </c>
      <c r="Z26" s="19">
        <v>41121</v>
      </c>
      <c r="AA26" s="19" t="s">
        <v>2378</v>
      </c>
      <c r="AB26" s="121">
        <v>7439148971</v>
      </c>
      <c r="AC26" s="121">
        <v>483294032</v>
      </c>
    </row>
    <row r="27" spans="1:29" ht="60" customHeight="1" x14ac:dyDescent="0.2">
      <c r="A27" s="3" t="s">
        <v>94</v>
      </c>
      <c r="B27" s="19">
        <v>40998</v>
      </c>
      <c r="C27" s="19">
        <v>41015</v>
      </c>
      <c r="D27" s="45" t="s">
        <v>1876</v>
      </c>
      <c r="E27" s="71" t="s">
        <v>2151</v>
      </c>
      <c r="F27" s="71" t="s">
        <v>95</v>
      </c>
      <c r="G27" s="124" t="s">
        <v>259</v>
      </c>
      <c r="H27" s="3">
        <v>464</v>
      </c>
      <c r="I27" s="3" t="s">
        <v>21</v>
      </c>
      <c r="J27" s="71" t="s">
        <v>2419</v>
      </c>
      <c r="K27" s="3" t="s">
        <v>22</v>
      </c>
      <c r="L27" s="71" t="s">
        <v>96</v>
      </c>
      <c r="M27" s="3" t="s">
        <v>97</v>
      </c>
      <c r="N27" s="19">
        <v>41019</v>
      </c>
      <c r="O27" s="3" t="s">
        <v>25</v>
      </c>
      <c r="P27" s="3" t="s">
        <v>32</v>
      </c>
      <c r="Q27" s="3" t="s">
        <v>61</v>
      </c>
      <c r="R27" s="71" t="s">
        <v>34</v>
      </c>
      <c r="S27" s="3" t="s">
        <v>70</v>
      </c>
      <c r="T27" s="120">
        <v>2610000000</v>
      </c>
      <c r="U27" s="3">
        <v>1200</v>
      </c>
      <c r="V27" s="3">
        <v>0</v>
      </c>
      <c r="W27" s="3">
        <v>0</v>
      </c>
      <c r="X27" s="19">
        <v>40995</v>
      </c>
      <c r="Y27" s="3" t="s">
        <v>512</v>
      </c>
      <c r="Z27" s="19">
        <v>41156</v>
      </c>
      <c r="AA27" s="19" t="s">
        <v>497</v>
      </c>
      <c r="AB27" s="121">
        <v>7485304956</v>
      </c>
      <c r="AC27" s="121">
        <v>439781985</v>
      </c>
    </row>
    <row r="28" spans="1:29" ht="60" customHeight="1" x14ac:dyDescent="0.2">
      <c r="A28" s="3" t="s">
        <v>527</v>
      </c>
      <c r="B28" s="19">
        <v>40989</v>
      </c>
      <c r="C28" s="19">
        <v>41003</v>
      </c>
      <c r="D28" s="45" t="s">
        <v>1877</v>
      </c>
      <c r="E28" s="71" t="s">
        <v>526</v>
      </c>
      <c r="F28" s="71" t="s">
        <v>2221</v>
      </c>
      <c r="G28" s="126" t="s">
        <v>259</v>
      </c>
      <c r="H28" s="3">
        <v>465</v>
      </c>
      <c r="I28" s="3" t="s">
        <v>21</v>
      </c>
      <c r="J28" s="71" t="s">
        <v>2279</v>
      </c>
      <c r="K28" s="3" t="s">
        <v>528</v>
      </c>
      <c r="L28" s="71" t="s">
        <v>529</v>
      </c>
      <c r="M28" s="3" t="s">
        <v>530</v>
      </c>
      <c r="N28" s="19">
        <v>41036</v>
      </c>
      <c r="O28" s="3" t="s">
        <v>25</v>
      </c>
      <c r="P28" s="3" t="s">
        <v>32</v>
      </c>
      <c r="Q28" s="3" t="s">
        <v>57</v>
      </c>
      <c r="R28" s="71" t="s">
        <v>34</v>
      </c>
      <c r="S28" s="3" t="s">
        <v>70</v>
      </c>
      <c r="T28" s="120">
        <f>155*1000000</f>
        <v>155000000</v>
      </c>
      <c r="U28" s="3">
        <v>130</v>
      </c>
      <c r="V28" s="3">
        <v>260</v>
      </c>
      <c r="W28" s="3">
        <v>60</v>
      </c>
      <c r="X28" s="19">
        <v>40983.124988425923</v>
      </c>
      <c r="Y28" s="3" t="s">
        <v>512</v>
      </c>
      <c r="Z28" s="19">
        <v>41192.488715277781</v>
      </c>
      <c r="AA28" s="19" t="s">
        <v>497</v>
      </c>
      <c r="AB28" s="121">
        <v>7439724984</v>
      </c>
      <c r="AC28" s="121">
        <v>355993014</v>
      </c>
    </row>
    <row r="29" spans="1:29" ht="60" customHeight="1" x14ac:dyDescent="0.2">
      <c r="A29" s="3" t="s">
        <v>136</v>
      </c>
      <c r="B29" s="19">
        <v>41002</v>
      </c>
      <c r="C29" s="19">
        <v>41017</v>
      </c>
      <c r="D29" s="45" t="s">
        <v>1878</v>
      </c>
      <c r="E29" s="71" t="s">
        <v>2152</v>
      </c>
      <c r="F29" s="71" t="s">
        <v>2222</v>
      </c>
      <c r="G29" s="124" t="s">
        <v>259</v>
      </c>
      <c r="H29" s="3">
        <v>465</v>
      </c>
      <c r="I29" s="3" t="s">
        <v>21</v>
      </c>
      <c r="J29" s="71" t="s">
        <v>2420</v>
      </c>
      <c r="K29" s="3" t="s">
        <v>22</v>
      </c>
      <c r="L29" s="71" t="s">
        <v>130</v>
      </c>
      <c r="M29" s="3" t="s">
        <v>137</v>
      </c>
      <c r="N29" s="19">
        <v>41036</v>
      </c>
      <c r="O29" s="3" t="s">
        <v>25</v>
      </c>
      <c r="P29" s="3" t="s">
        <v>32</v>
      </c>
      <c r="Q29" s="3" t="s">
        <v>39</v>
      </c>
      <c r="R29" s="71" t="s">
        <v>34</v>
      </c>
      <c r="S29" s="3" t="s">
        <v>70</v>
      </c>
      <c r="T29" s="120">
        <v>314000000</v>
      </c>
      <c r="U29" s="3">
        <v>181</v>
      </c>
      <c r="V29" s="3">
        <v>269</v>
      </c>
      <c r="W29" s="3">
        <v>20</v>
      </c>
      <c r="X29" s="19">
        <v>41001</v>
      </c>
      <c r="Y29" s="3" t="s">
        <v>512</v>
      </c>
      <c r="Z29" s="19">
        <v>41156</v>
      </c>
      <c r="AA29" s="19" t="s">
        <v>497</v>
      </c>
      <c r="AB29" s="121">
        <v>7339351008</v>
      </c>
      <c r="AC29" s="121">
        <v>442795039</v>
      </c>
    </row>
    <row r="30" spans="1:29" ht="60" customHeight="1" x14ac:dyDescent="0.2">
      <c r="A30" s="3" t="s">
        <v>141</v>
      </c>
      <c r="B30" s="19">
        <v>41002</v>
      </c>
      <c r="C30" s="19">
        <v>41017</v>
      </c>
      <c r="D30" s="45" t="s">
        <v>1879</v>
      </c>
      <c r="E30" s="71" t="s">
        <v>2153</v>
      </c>
      <c r="F30" s="71" t="s">
        <v>2223</v>
      </c>
      <c r="G30" s="124" t="s">
        <v>259</v>
      </c>
      <c r="H30" s="3">
        <v>465</v>
      </c>
      <c r="I30" s="3" t="s">
        <v>21</v>
      </c>
      <c r="J30" s="71" t="s">
        <v>2421</v>
      </c>
      <c r="K30" s="3" t="s">
        <v>22</v>
      </c>
      <c r="L30" s="71" t="s">
        <v>142</v>
      </c>
      <c r="M30" s="3" t="s">
        <v>143</v>
      </c>
      <c r="N30" s="19">
        <v>41036</v>
      </c>
      <c r="O30" s="3" t="s">
        <v>25</v>
      </c>
      <c r="P30" s="3" t="s">
        <v>32</v>
      </c>
      <c r="Q30" s="3" t="s">
        <v>61</v>
      </c>
      <c r="R30" s="71" t="s">
        <v>34</v>
      </c>
      <c r="S30" s="3" t="s">
        <v>70</v>
      </c>
      <c r="T30" s="120">
        <v>320000000</v>
      </c>
      <c r="U30" s="3">
        <v>100</v>
      </c>
      <c r="V30" s="3">
        <v>6</v>
      </c>
      <c r="W30" s="3">
        <v>0</v>
      </c>
      <c r="X30" s="19">
        <v>40998</v>
      </c>
      <c r="Y30" s="3" t="s">
        <v>512</v>
      </c>
      <c r="Z30" s="19">
        <v>41211</v>
      </c>
      <c r="AA30" s="19" t="s">
        <v>497</v>
      </c>
      <c r="AB30" s="121">
        <v>7537169957</v>
      </c>
      <c r="AC30" s="121">
        <v>441120002</v>
      </c>
    </row>
    <row r="31" spans="1:29" ht="60" customHeight="1" x14ac:dyDescent="0.2">
      <c r="A31" s="3" t="s">
        <v>392</v>
      </c>
      <c r="B31" s="19">
        <v>41002</v>
      </c>
      <c r="C31" s="19">
        <v>41007</v>
      </c>
      <c r="D31" s="45" t="s">
        <v>1880</v>
      </c>
      <c r="E31" s="71" t="s">
        <v>144</v>
      </c>
      <c r="F31" s="71" t="s">
        <v>2224</v>
      </c>
      <c r="G31" s="124" t="s">
        <v>259</v>
      </c>
      <c r="H31" s="3">
        <v>465</v>
      </c>
      <c r="I31" s="3" t="s">
        <v>21</v>
      </c>
      <c r="J31" s="71" t="s">
        <v>2422</v>
      </c>
      <c r="K31" s="3" t="s">
        <v>22</v>
      </c>
      <c r="L31" s="71" t="s">
        <v>130</v>
      </c>
      <c r="M31" s="3" t="s">
        <v>393</v>
      </c>
      <c r="N31" s="19">
        <v>41036</v>
      </c>
      <c r="O31" s="3" t="s">
        <v>25</v>
      </c>
      <c r="P31" s="3" t="s">
        <v>32</v>
      </c>
      <c r="Q31" s="3" t="s">
        <v>145</v>
      </c>
      <c r="R31" s="71" t="s">
        <v>34</v>
      </c>
      <c r="S31" s="3" t="s">
        <v>70</v>
      </c>
      <c r="T31" s="120">
        <v>3072000000</v>
      </c>
      <c r="U31" s="3">
        <v>4300</v>
      </c>
      <c r="V31" s="3">
        <v>6000</v>
      </c>
      <c r="W31" s="3">
        <v>450</v>
      </c>
      <c r="X31" s="19">
        <v>41001</v>
      </c>
      <c r="Y31" s="3" t="s">
        <v>512</v>
      </c>
      <c r="Z31" s="19">
        <v>41253</v>
      </c>
      <c r="AA31" s="19" t="s">
        <v>497</v>
      </c>
      <c r="AB31" s="121">
        <v>7465999965</v>
      </c>
      <c r="AC31" s="121">
        <v>463599987</v>
      </c>
    </row>
    <row r="32" spans="1:29" ht="60" customHeight="1" x14ac:dyDescent="0.2">
      <c r="A32" s="3" t="s">
        <v>394</v>
      </c>
      <c r="B32" s="19">
        <v>41004</v>
      </c>
      <c r="C32" s="19">
        <v>41019</v>
      </c>
      <c r="D32" s="45" t="s">
        <v>1881</v>
      </c>
      <c r="E32" s="71" t="s">
        <v>2154</v>
      </c>
      <c r="F32" s="71" t="s">
        <v>2225</v>
      </c>
      <c r="G32" s="124" t="s">
        <v>259</v>
      </c>
      <c r="H32" s="3">
        <v>465</v>
      </c>
      <c r="I32" s="3" t="s">
        <v>21</v>
      </c>
      <c r="J32" s="71" t="s">
        <v>2273</v>
      </c>
      <c r="K32" s="3" t="s">
        <v>22</v>
      </c>
      <c r="L32" s="71" t="s">
        <v>142</v>
      </c>
      <c r="M32" s="3" t="s">
        <v>395</v>
      </c>
      <c r="N32" s="19">
        <v>41036</v>
      </c>
      <c r="O32" s="3" t="s">
        <v>25</v>
      </c>
      <c r="P32" s="3" t="s">
        <v>32</v>
      </c>
      <c r="Q32" s="3" t="s">
        <v>39</v>
      </c>
      <c r="R32" s="71" t="s">
        <v>34</v>
      </c>
      <c r="S32" s="3" t="s">
        <v>44</v>
      </c>
      <c r="T32" s="120">
        <v>0</v>
      </c>
      <c r="U32" s="3">
        <v>60</v>
      </c>
      <c r="V32" s="3">
        <v>70</v>
      </c>
      <c r="W32" s="3">
        <v>70</v>
      </c>
      <c r="X32" s="19">
        <v>41001</v>
      </c>
      <c r="Y32" s="3" t="s">
        <v>512</v>
      </c>
      <c r="Z32" s="19">
        <v>41135</v>
      </c>
      <c r="AA32" s="19" t="s">
        <v>2378</v>
      </c>
      <c r="AB32" s="121">
        <v>7317316048</v>
      </c>
      <c r="AC32" s="121">
        <v>486959960</v>
      </c>
    </row>
    <row r="33" spans="1:29" ht="60" customHeight="1" x14ac:dyDescent="0.2">
      <c r="A33" s="3" t="s">
        <v>123</v>
      </c>
      <c r="B33" s="19">
        <v>41004</v>
      </c>
      <c r="C33" s="19">
        <v>41019</v>
      </c>
      <c r="D33" s="45" t="s">
        <v>1882</v>
      </c>
      <c r="E33" s="71" t="s">
        <v>2155</v>
      </c>
      <c r="F33" s="71" t="s">
        <v>2226</v>
      </c>
      <c r="G33" s="124" t="s">
        <v>259</v>
      </c>
      <c r="H33" s="3">
        <v>465</v>
      </c>
      <c r="I33" s="3" t="s">
        <v>21</v>
      </c>
      <c r="J33" s="71" t="s">
        <v>2423</v>
      </c>
      <c r="K33" s="3" t="s">
        <v>22</v>
      </c>
      <c r="L33" s="71" t="s">
        <v>124</v>
      </c>
      <c r="M33" s="3" t="s">
        <v>125</v>
      </c>
      <c r="N33" s="19">
        <v>41036</v>
      </c>
      <c r="O33" s="3" t="s">
        <v>25</v>
      </c>
      <c r="P33" s="3" t="s">
        <v>32</v>
      </c>
      <c r="Q33" s="3" t="s">
        <v>61</v>
      </c>
      <c r="R33" s="71" t="s">
        <v>34</v>
      </c>
      <c r="S33" s="3" t="s">
        <v>70</v>
      </c>
      <c r="T33" s="120">
        <v>449000000</v>
      </c>
      <c r="U33" s="3">
        <v>180</v>
      </c>
      <c r="V33" s="3">
        <v>269</v>
      </c>
      <c r="W33" s="3">
        <v>20</v>
      </c>
      <c r="X33" s="19">
        <v>41001</v>
      </c>
      <c r="Y33" s="3" t="s">
        <v>512</v>
      </c>
      <c r="Z33" s="19">
        <v>41193</v>
      </c>
      <c r="AA33" s="19" t="s">
        <v>497</v>
      </c>
      <c r="AB33" s="121">
        <v>7530670040</v>
      </c>
      <c r="AC33" s="121">
        <v>445998021</v>
      </c>
    </row>
    <row r="34" spans="1:29" ht="60" customHeight="1" x14ac:dyDescent="0.2">
      <c r="A34" s="3" t="s">
        <v>133</v>
      </c>
      <c r="B34" s="19">
        <v>41004</v>
      </c>
      <c r="C34" s="19">
        <v>41019</v>
      </c>
      <c r="D34" s="45" t="s">
        <v>1883</v>
      </c>
      <c r="E34" s="71" t="s">
        <v>2156</v>
      </c>
      <c r="F34" s="71" t="s">
        <v>2227</v>
      </c>
      <c r="G34" s="124" t="s">
        <v>259</v>
      </c>
      <c r="H34" s="3">
        <v>465</v>
      </c>
      <c r="I34" s="3" t="s">
        <v>21</v>
      </c>
      <c r="J34" s="71" t="s">
        <v>2424</v>
      </c>
      <c r="K34" s="3" t="s">
        <v>22</v>
      </c>
      <c r="L34" s="71" t="s">
        <v>134</v>
      </c>
      <c r="M34" s="3" t="s">
        <v>135</v>
      </c>
      <c r="N34" s="19">
        <v>41036</v>
      </c>
      <c r="O34" s="3" t="s">
        <v>25</v>
      </c>
      <c r="P34" s="3" t="s">
        <v>32</v>
      </c>
      <c r="Q34" s="3" t="s">
        <v>33</v>
      </c>
      <c r="R34" s="71" t="s">
        <v>34</v>
      </c>
      <c r="S34" s="3" t="s">
        <v>70</v>
      </c>
      <c r="T34" s="120">
        <v>195000000</v>
      </c>
      <c r="U34" s="3">
        <v>135</v>
      </c>
      <c r="V34" s="3">
        <v>269</v>
      </c>
      <c r="W34" s="3">
        <v>15</v>
      </c>
      <c r="X34" s="19">
        <v>41001.124988425923</v>
      </c>
      <c r="Y34" s="3" t="s">
        <v>512</v>
      </c>
      <c r="Z34" s="3">
        <v>41149.666655092595</v>
      </c>
      <c r="AA34" s="3" t="s">
        <v>497</v>
      </c>
      <c r="AB34" s="121">
        <v>7404599969</v>
      </c>
      <c r="AC34" s="121">
        <v>457099985</v>
      </c>
    </row>
    <row r="35" spans="1:29" ht="60" customHeight="1" x14ac:dyDescent="0.2">
      <c r="A35" s="3" t="s">
        <v>128</v>
      </c>
      <c r="B35" s="19">
        <v>41004</v>
      </c>
      <c r="C35" s="19">
        <v>41019</v>
      </c>
      <c r="D35" s="45" t="s">
        <v>1884</v>
      </c>
      <c r="E35" s="71" t="s">
        <v>2157</v>
      </c>
      <c r="F35" s="71" t="s">
        <v>2228</v>
      </c>
      <c r="G35" s="124" t="s">
        <v>259</v>
      </c>
      <c r="H35" s="3">
        <v>465</v>
      </c>
      <c r="I35" s="3" t="s">
        <v>21</v>
      </c>
      <c r="J35" s="71" t="s">
        <v>2424</v>
      </c>
      <c r="K35" s="3" t="s">
        <v>22</v>
      </c>
      <c r="L35" s="71" t="s">
        <v>130</v>
      </c>
      <c r="M35" s="3" t="s">
        <v>131</v>
      </c>
      <c r="N35" s="19">
        <v>41036</v>
      </c>
      <c r="O35" s="3" t="s">
        <v>25</v>
      </c>
      <c r="P35" s="3" t="s">
        <v>32</v>
      </c>
      <c r="Q35" s="3" t="s">
        <v>33</v>
      </c>
      <c r="R35" s="71" t="s">
        <v>34</v>
      </c>
      <c r="S35" s="3" t="s">
        <v>132</v>
      </c>
      <c r="T35" s="120">
        <v>215000000</v>
      </c>
      <c r="U35" s="3">
        <v>176</v>
      </c>
      <c r="V35" s="3">
        <v>273</v>
      </c>
      <c r="W35" s="3">
        <v>15</v>
      </c>
      <c r="X35" s="19">
        <v>41001</v>
      </c>
      <c r="Y35" s="3" t="s">
        <v>512</v>
      </c>
      <c r="Z35" s="19">
        <v>41149</v>
      </c>
      <c r="AA35" s="19" t="s">
        <v>497</v>
      </c>
      <c r="AB35" s="121">
        <v>7404599957</v>
      </c>
      <c r="AC35" s="121">
        <v>457400035</v>
      </c>
    </row>
    <row r="36" spans="1:29" ht="60" customHeight="1" x14ac:dyDescent="0.2">
      <c r="A36" s="3" t="s">
        <v>396</v>
      </c>
      <c r="B36" s="19">
        <v>41008</v>
      </c>
      <c r="C36" s="19">
        <v>41022</v>
      </c>
      <c r="D36" s="45" t="s">
        <v>1885</v>
      </c>
      <c r="E36" s="71" t="s">
        <v>2158</v>
      </c>
      <c r="F36" s="71" t="s">
        <v>291</v>
      </c>
      <c r="G36" s="124" t="s">
        <v>259</v>
      </c>
      <c r="H36" s="3">
        <v>465</v>
      </c>
      <c r="I36" s="3" t="s">
        <v>21</v>
      </c>
      <c r="J36" s="71" t="s">
        <v>2425</v>
      </c>
      <c r="K36" s="3" t="s">
        <v>22</v>
      </c>
      <c r="L36" s="71" t="s">
        <v>146</v>
      </c>
      <c r="M36" s="3" t="s">
        <v>397</v>
      </c>
      <c r="N36" s="19">
        <v>41036</v>
      </c>
      <c r="O36" s="3" t="s">
        <v>25</v>
      </c>
      <c r="P36" s="3" t="s">
        <v>32</v>
      </c>
      <c r="Q36" s="3" t="s">
        <v>39</v>
      </c>
      <c r="R36" s="71" t="s">
        <v>34</v>
      </c>
      <c r="S36" s="3" t="s">
        <v>44</v>
      </c>
      <c r="T36" s="122">
        <v>24100000</v>
      </c>
      <c r="U36" s="3">
        <v>100</v>
      </c>
      <c r="V36" s="3">
        <v>100</v>
      </c>
      <c r="W36" s="3">
        <v>25</v>
      </c>
      <c r="X36" s="19">
        <v>41002</v>
      </c>
      <c r="Y36" s="3" t="s">
        <v>512</v>
      </c>
      <c r="Z36" s="19">
        <v>41199</v>
      </c>
      <c r="AA36" s="19" t="s">
        <v>2378</v>
      </c>
      <c r="AB36" s="121">
        <v>7324227017</v>
      </c>
      <c r="AC36" s="121">
        <v>456414989</v>
      </c>
    </row>
    <row r="37" spans="1:29" ht="60" customHeight="1" x14ac:dyDescent="0.2">
      <c r="A37" s="3" t="s">
        <v>138</v>
      </c>
      <c r="B37" s="19">
        <v>41008</v>
      </c>
      <c r="C37" s="19">
        <v>41022</v>
      </c>
      <c r="D37" s="45" t="s">
        <v>1886</v>
      </c>
      <c r="E37" s="71" t="s">
        <v>2159</v>
      </c>
      <c r="F37" s="71" t="s">
        <v>2222</v>
      </c>
      <c r="G37" s="124" t="s">
        <v>259</v>
      </c>
      <c r="H37" s="3">
        <v>465</v>
      </c>
      <c r="I37" s="3" t="s">
        <v>21</v>
      </c>
      <c r="J37" s="71" t="s">
        <v>2426</v>
      </c>
      <c r="K37" s="3" t="s">
        <v>22</v>
      </c>
      <c r="L37" s="71" t="s">
        <v>139</v>
      </c>
      <c r="M37" s="3" t="s">
        <v>140</v>
      </c>
      <c r="N37" s="19">
        <v>41036</v>
      </c>
      <c r="O37" s="3" t="s">
        <v>25</v>
      </c>
      <c r="P37" s="3" t="s">
        <v>32</v>
      </c>
      <c r="Q37" s="3" t="s">
        <v>39</v>
      </c>
      <c r="R37" s="71" t="s">
        <v>34</v>
      </c>
      <c r="S37" s="3" t="s">
        <v>70</v>
      </c>
      <c r="T37" s="120">
        <v>314000000</v>
      </c>
      <c r="U37" s="3">
        <v>172</v>
      </c>
      <c r="V37" s="3">
        <v>269</v>
      </c>
      <c r="W37" s="3">
        <v>15</v>
      </c>
      <c r="X37" s="19">
        <v>41001</v>
      </c>
      <c r="Y37" s="3" t="s">
        <v>512</v>
      </c>
      <c r="Z37" s="19">
        <v>41156</v>
      </c>
      <c r="AA37" s="19" t="s">
        <v>497</v>
      </c>
      <c r="AB37" s="121">
        <v>7327651990</v>
      </c>
      <c r="AC37" s="121">
        <v>465794970</v>
      </c>
    </row>
    <row r="38" spans="1:29" ht="60" customHeight="1" x14ac:dyDescent="0.2">
      <c r="A38" s="3" t="s">
        <v>126</v>
      </c>
      <c r="B38" s="19">
        <v>41008</v>
      </c>
      <c r="C38" s="19">
        <v>41022</v>
      </c>
      <c r="D38" s="45" t="s">
        <v>1887</v>
      </c>
      <c r="E38" s="71" t="s">
        <v>2160</v>
      </c>
      <c r="F38" s="71" t="s">
        <v>2229</v>
      </c>
      <c r="G38" s="124" t="s">
        <v>259</v>
      </c>
      <c r="H38" s="3">
        <v>465</v>
      </c>
      <c r="I38" s="3" t="s">
        <v>21</v>
      </c>
      <c r="J38" s="71" t="s">
        <v>2427</v>
      </c>
      <c r="K38" s="3" t="s">
        <v>22</v>
      </c>
      <c r="L38" s="71" t="s">
        <v>124</v>
      </c>
      <c r="M38" s="3" t="s">
        <v>127</v>
      </c>
      <c r="N38" s="19">
        <v>41036</v>
      </c>
      <c r="O38" s="3" t="s">
        <v>25</v>
      </c>
      <c r="P38" s="3" t="s">
        <v>32</v>
      </c>
      <c r="Q38" s="3" t="s">
        <v>61</v>
      </c>
      <c r="R38" s="71" t="s">
        <v>34</v>
      </c>
      <c r="S38" s="3" t="s">
        <v>70</v>
      </c>
      <c r="T38" s="120">
        <v>358000000</v>
      </c>
      <c r="U38" s="3">
        <v>182</v>
      </c>
      <c r="V38" s="3">
        <v>269</v>
      </c>
      <c r="W38" s="3">
        <v>15</v>
      </c>
      <c r="X38" s="19">
        <v>41001</v>
      </c>
      <c r="Y38" s="3" t="s">
        <v>512</v>
      </c>
      <c r="Z38" s="19">
        <v>41149</v>
      </c>
      <c r="AA38" s="19" t="s">
        <v>497</v>
      </c>
      <c r="AB38" s="121">
        <v>7404599969</v>
      </c>
      <c r="AC38" s="121">
        <v>457099985</v>
      </c>
    </row>
    <row r="39" spans="1:29" ht="60" customHeight="1" x14ac:dyDescent="0.2">
      <c r="A39" s="17" t="s">
        <v>402</v>
      </c>
      <c r="B39" s="19">
        <v>41019</v>
      </c>
      <c r="C39" s="19">
        <v>41036</v>
      </c>
      <c r="D39" s="45" t="s">
        <v>1888</v>
      </c>
      <c r="E39" s="71" t="s">
        <v>2161</v>
      </c>
      <c r="F39" s="71" t="s">
        <v>2230</v>
      </c>
      <c r="G39" s="124" t="s">
        <v>259</v>
      </c>
      <c r="H39" s="3">
        <v>466</v>
      </c>
      <c r="I39" s="3" t="s">
        <v>21</v>
      </c>
      <c r="J39" s="71" t="s">
        <v>2273</v>
      </c>
      <c r="K39" s="3" t="s">
        <v>22</v>
      </c>
      <c r="L39" s="71" t="s">
        <v>148</v>
      </c>
      <c r="M39" s="3" t="s">
        <v>403</v>
      </c>
      <c r="N39" s="19">
        <v>41038</v>
      </c>
      <c r="O39" s="3" t="s">
        <v>25</v>
      </c>
      <c r="P39" s="3" t="s">
        <v>32</v>
      </c>
      <c r="Q39" s="3" t="s">
        <v>39</v>
      </c>
      <c r="R39" s="71" t="s">
        <v>34</v>
      </c>
      <c r="S39" s="3" t="s">
        <v>44</v>
      </c>
      <c r="T39" s="122">
        <v>20000000</v>
      </c>
      <c r="U39" s="3">
        <v>0</v>
      </c>
      <c r="V39" s="3">
        <v>0</v>
      </c>
      <c r="W39" s="3">
        <v>20</v>
      </c>
      <c r="X39" s="19">
        <v>41012</v>
      </c>
      <c r="Y39" s="3" t="s">
        <v>512</v>
      </c>
      <c r="Z39" s="19">
        <v>41199</v>
      </c>
      <c r="AA39" s="19" t="s">
        <v>2378</v>
      </c>
      <c r="AB39" s="121">
        <v>7429811054</v>
      </c>
      <c r="AC39" s="121">
        <v>385943983</v>
      </c>
    </row>
    <row r="40" spans="1:29" ht="60" customHeight="1" x14ac:dyDescent="0.2">
      <c r="A40" s="3" t="s">
        <v>398</v>
      </c>
      <c r="B40" s="19">
        <v>41019</v>
      </c>
      <c r="C40" s="19">
        <v>41036</v>
      </c>
      <c r="D40" s="45" t="s">
        <v>1889</v>
      </c>
      <c r="E40" s="71" t="s">
        <v>2162</v>
      </c>
      <c r="F40" s="71" t="s">
        <v>2231</v>
      </c>
      <c r="G40" s="124" t="s">
        <v>259</v>
      </c>
      <c r="H40" s="3">
        <v>466</v>
      </c>
      <c r="I40" s="3" t="s">
        <v>21</v>
      </c>
      <c r="J40" s="71" t="s">
        <v>2273</v>
      </c>
      <c r="K40" s="3" t="s">
        <v>47</v>
      </c>
      <c r="L40" s="71" t="s">
        <v>147</v>
      </c>
      <c r="M40" s="3" t="s">
        <v>399</v>
      </c>
      <c r="N40" s="19">
        <v>41038</v>
      </c>
      <c r="O40" s="3" t="s">
        <v>25</v>
      </c>
      <c r="P40" s="3" t="s">
        <v>32</v>
      </c>
      <c r="Q40" s="3" t="s">
        <v>39</v>
      </c>
      <c r="R40" s="71" t="s">
        <v>34</v>
      </c>
      <c r="S40" s="3" t="s">
        <v>93</v>
      </c>
      <c r="T40" s="122">
        <v>130000000</v>
      </c>
      <c r="U40" s="3">
        <v>200</v>
      </c>
      <c r="V40" s="3">
        <v>200</v>
      </c>
      <c r="W40" s="3">
        <v>80</v>
      </c>
      <c r="X40" s="19">
        <v>41012</v>
      </c>
      <c r="Y40" s="3" t="s">
        <v>512</v>
      </c>
      <c r="Z40" s="19">
        <v>41199</v>
      </c>
      <c r="AA40" s="19" t="s">
        <v>2382</v>
      </c>
      <c r="AB40" s="121">
        <v>7371799945</v>
      </c>
      <c r="AC40" s="121">
        <v>366380974</v>
      </c>
    </row>
    <row r="41" spans="1:29" ht="60" customHeight="1" x14ac:dyDescent="0.2">
      <c r="A41" s="3" t="s">
        <v>400</v>
      </c>
      <c r="B41" s="19">
        <v>41022</v>
      </c>
      <c r="C41" s="19">
        <v>41038</v>
      </c>
      <c r="D41" s="45" t="s">
        <v>1890</v>
      </c>
      <c r="E41" s="71" t="s">
        <v>2163</v>
      </c>
      <c r="F41" s="71" t="s">
        <v>2232</v>
      </c>
      <c r="G41" s="124" t="s">
        <v>259</v>
      </c>
      <c r="H41" s="3">
        <v>467</v>
      </c>
      <c r="I41" s="3" t="s">
        <v>21</v>
      </c>
      <c r="J41" s="71" t="s">
        <v>2428</v>
      </c>
      <c r="K41" s="3" t="s">
        <v>22</v>
      </c>
      <c r="L41" s="71" t="s">
        <v>150</v>
      </c>
      <c r="M41" s="3" t="s">
        <v>401</v>
      </c>
      <c r="N41" s="19">
        <v>41057</v>
      </c>
      <c r="O41" s="3" t="s">
        <v>25</v>
      </c>
      <c r="P41" s="3" t="s">
        <v>32</v>
      </c>
      <c r="Q41" s="3" t="s">
        <v>53</v>
      </c>
      <c r="R41" s="71" t="s">
        <v>34</v>
      </c>
      <c r="S41" s="3" t="s">
        <v>44</v>
      </c>
      <c r="T41" s="120">
        <v>350000</v>
      </c>
      <c r="U41" s="3">
        <v>0</v>
      </c>
      <c r="V41" s="3">
        <v>0</v>
      </c>
      <c r="W41" s="3">
        <v>0</v>
      </c>
      <c r="X41" s="19">
        <v>41016.124988425923</v>
      </c>
      <c r="Y41" s="3" t="s">
        <v>512</v>
      </c>
      <c r="Z41" s="19">
        <v>41166.624988425923</v>
      </c>
      <c r="AA41" s="19" t="s">
        <v>2378</v>
      </c>
      <c r="AB41" s="121">
        <v>7222128989</v>
      </c>
      <c r="AC41" s="121">
        <v>446568994</v>
      </c>
    </row>
    <row r="42" spans="1:29" ht="60" customHeight="1" x14ac:dyDescent="0.2">
      <c r="A42" s="3" t="s">
        <v>404</v>
      </c>
      <c r="B42" s="19">
        <v>41029</v>
      </c>
      <c r="C42" s="19">
        <v>41044</v>
      </c>
      <c r="D42" s="45" t="s">
        <v>1891</v>
      </c>
      <c r="E42" s="71" t="s">
        <v>2164</v>
      </c>
      <c r="F42" s="71" t="s">
        <v>2233</v>
      </c>
      <c r="G42" s="124" t="s">
        <v>259</v>
      </c>
      <c r="H42" s="3">
        <v>467</v>
      </c>
      <c r="I42" s="3" t="s">
        <v>21</v>
      </c>
      <c r="J42" s="71" t="s">
        <v>2429</v>
      </c>
      <c r="K42" s="3" t="s">
        <v>22</v>
      </c>
      <c r="L42" s="71" t="s">
        <v>151</v>
      </c>
      <c r="M42" s="3" t="s">
        <v>405</v>
      </c>
      <c r="N42" s="19">
        <v>41057</v>
      </c>
      <c r="O42" s="3" t="s">
        <v>25</v>
      </c>
      <c r="P42" s="3" t="s">
        <v>32</v>
      </c>
      <c r="Q42" s="3" t="s">
        <v>152</v>
      </c>
      <c r="R42" s="71" t="s">
        <v>34</v>
      </c>
      <c r="S42" s="3" t="s">
        <v>153</v>
      </c>
      <c r="T42" s="120">
        <v>38000000</v>
      </c>
      <c r="U42" s="3">
        <v>0</v>
      </c>
      <c r="V42" s="3">
        <v>0</v>
      </c>
      <c r="W42" s="3">
        <v>0</v>
      </c>
      <c r="X42" s="19">
        <v>41024.124988425923</v>
      </c>
      <c r="Y42" s="3" t="s">
        <v>512</v>
      </c>
      <c r="Z42" s="19">
        <v>41149.666655092595</v>
      </c>
      <c r="AA42" s="19" t="s">
        <v>518</v>
      </c>
      <c r="AB42" s="121">
        <v>7471290961</v>
      </c>
      <c r="AC42" s="121">
        <v>463218959</v>
      </c>
    </row>
    <row r="43" spans="1:29" ht="60" customHeight="1" x14ac:dyDescent="0.2">
      <c r="A43" s="3" t="s">
        <v>406</v>
      </c>
      <c r="B43" s="19">
        <v>41031</v>
      </c>
      <c r="C43" s="19">
        <v>41045</v>
      </c>
      <c r="D43" s="45" t="s">
        <v>1892</v>
      </c>
      <c r="E43" s="71" t="s">
        <v>2165</v>
      </c>
      <c r="F43" s="71" t="s">
        <v>2234</v>
      </c>
      <c r="G43" s="124" t="s">
        <v>259</v>
      </c>
      <c r="H43" s="3">
        <v>467</v>
      </c>
      <c r="I43" s="3" t="s">
        <v>21</v>
      </c>
      <c r="J43" s="71" t="s">
        <v>2430</v>
      </c>
      <c r="K43" s="3" t="s">
        <v>47</v>
      </c>
      <c r="L43" s="71" t="s">
        <v>154</v>
      </c>
      <c r="M43" s="3" t="s">
        <v>407</v>
      </c>
      <c r="N43" s="19">
        <v>41057</v>
      </c>
      <c r="O43" s="3" t="s">
        <v>25</v>
      </c>
      <c r="P43" s="3" t="s">
        <v>32</v>
      </c>
      <c r="Q43" s="3" t="s">
        <v>57</v>
      </c>
      <c r="R43" s="71" t="s">
        <v>34</v>
      </c>
      <c r="S43" s="3" t="s">
        <v>93</v>
      </c>
      <c r="T43" s="120">
        <v>29800000</v>
      </c>
      <c r="U43" s="3">
        <v>570</v>
      </c>
      <c r="V43" s="3">
        <v>950</v>
      </c>
      <c r="W43" s="3">
        <v>400</v>
      </c>
      <c r="X43" s="19">
        <v>41024.124988425923</v>
      </c>
      <c r="Y43" s="3" t="s">
        <v>512</v>
      </c>
      <c r="Z43" s="19">
        <v>41156.624988425923</v>
      </c>
      <c r="AA43" s="19" t="s">
        <v>2382</v>
      </c>
      <c r="AB43" s="121">
        <v>7447039995</v>
      </c>
      <c r="AC43" s="121">
        <v>358498975</v>
      </c>
    </row>
    <row r="44" spans="1:29" ht="60" customHeight="1" x14ac:dyDescent="0.2">
      <c r="A44" s="3" t="s">
        <v>397</v>
      </c>
      <c r="B44" s="19">
        <v>41033</v>
      </c>
      <c r="C44" s="19">
        <v>41033</v>
      </c>
      <c r="D44" s="45" t="s">
        <v>1893</v>
      </c>
      <c r="E44" s="71" t="s">
        <v>2166</v>
      </c>
      <c r="F44" s="71" t="s">
        <v>2235</v>
      </c>
      <c r="G44" s="124" t="s">
        <v>259</v>
      </c>
      <c r="H44" s="3">
        <v>467</v>
      </c>
      <c r="I44" s="3" t="s">
        <v>21</v>
      </c>
      <c r="J44" s="71" t="s">
        <v>2274</v>
      </c>
      <c r="K44" s="3" t="s">
        <v>22</v>
      </c>
      <c r="L44" s="71" t="s">
        <v>155</v>
      </c>
      <c r="M44" s="3" t="s">
        <v>408</v>
      </c>
      <c r="N44" s="19">
        <v>41057</v>
      </c>
      <c r="O44" s="3" t="s">
        <v>25</v>
      </c>
      <c r="P44" s="3" t="s">
        <v>32</v>
      </c>
      <c r="Q44" s="3" t="s">
        <v>156</v>
      </c>
      <c r="R44" s="71" t="s">
        <v>34</v>
      </c>
      <c r="S44" s="3" t="s">
        <v>44</v>
      </c>
      <c r="T44" s="120">
        <v>19846254</v>
      </c>
      <c r="U44" s="3">
        <v>150</v>
      </c>
      <c r="V44" s="3">
        <v>150</v>
      </c>
      <c r="W44" s="3">
        <v>0</v>
      </c>
      <c r="X44" s="19">
        <v>41026.124988425923</v>
      </c>
      <c r="Y44" s="3" t="s">
        <v>512</v>
      </c>
      <c r="Z44" s="19">
        <v>41340.624988425923</v>
      </c>
      <c r="AA44" s="19" t="s">
        <v>2378</v>
      </c>
      <c r="AB44" s="121">
        <v>7549664951</v>
      </c>
      <c r="AC44" s="121">
        <v>387299999</v>
      </c>
    </row>
    <row r="45" spans="1:29" ht="60" customHeight="1" x14ac:dyDescent="0.2">
      <c r="A45" s="3" t="s">
        <v>409</v>
      </c>
      <c r="B45" s="19">
        <v>41036</v>
      </c>
      <c r="C45" s="19">
        <v>41051</v>
      </c>
      <c r="D45" s="45" t="s">
        <v>1894</v>
      </c>
      <c r="E45" s="71" t="s">
        <v>2167</v>
      </c>
      <c r="F45" s="71" t="s">
        <v>2236</v>
      </c>
      <c r="G45" s="124" t="s">
        <v>259</v>
      </c>
      <c r="H45" s="3">
        <v>467</v>
      </c>
      <c r="I45" s="3" t="s">
        <v>21</v>
      </c>
      <c r="J45" s="71" t="s">
        <v>149</v>
      </c>
      <c r="K45" s="3" t="s">
        <v>22</v>
      </c>
      <c r="L45" s="71" t="s">
        <v>157</v>
      </c>
      <c r="M45" s="3" t="s">
        <v>410</v>
      </c>
      <c r="N45" s="19">
        <v>41057</v>
      </c>
      <c r="O45" s="3" t="s">
        <v>25</v>
      </c>
      <c r="P45" s="3" t="s">
        <v>32</v>
      </c>
      <c r="Q45" s="3" t="s">
        <v>39</v>
      </c>
      <c r="R45" s="71" t="s">
        <v>34</v>
      </c>
      <c r="S45" s="3" t="s">
        <v>158</v>
      </c>
      <c r="T45" s="120">
        <v>18000000</v>
      </c>
      <c r="U45" s="3">
        <v>30</v>
      </c>
      <c r="V45" s="3">
        <v>40</v>
      </c>
      <c r="W45" s="3">
        <v>12</v>
      </c>
      <c r="X45" s="19">
        <v>41029</v>
      </c>
      <c r="Y45" s="3" t="s">
        <v>536</v>
      </c>
      <c r="Z45" s="19">
        <v>41072</v>
      </c>
      <c r="AA45" s="19" t="s">
        <v>2381</v>
      </c>
      <c r="AB45" s="121">
        <v>7389034015</v>
      </c>
      <c r="AC45" s="121">
        <v>362759952</v>
      </c>
    </row>
    <row r="46" spans="1:29" ht="60" customHeight="1" x14ac:dyDescent="0.2">
      <c r="A46" s="3" t="s">
        <v>411</v>
      </c>
      <c r="B46" s="19">
        <v>41045</v>
      </c>
      <c r="C46" s="19">
        <v>41060</v>
      </c>
      <c r="D46" s="45" t="s">
        <v>1895</v>
      </c>
      <c r="E46" s="71" t="s">
        <v>159</v>
      </c>
      <c r="F46" s="71" t="s">
        <v>2237</v>
      </c>
      <c r="G46" s="124" t="s">
        <v>259</v>
      </c>
      <c r="H46" s="3">
        <v>468</v>
      </c>
      <c r="I46" s="3" t="s">
        <v>21</v>
      </c>
      <c r="J46" s="71" t="s">
        <v>2431</v>
      </c>
      <c r="K46" s="3" t="s">
        <v>22</v>
      </c>
      <c r="L46" s="71" t="s">
        <v>160</v>
      </c>
      <c r="M46" s="3" t="s">
        <v>412</v>
      </c>
      <c r="N46" s="19">
        <v>41071</v>
      </c>
      <c r="O46" s="3" t="s">
        <v>25</v>
      </c>
      <c r="P46" s="3" t="s">
        <v>32</v>
      </c>
      <c r="Q46" s="3" t="s">
        <v>161</v>
      </c>
      <c r="R46" s="71" t="s">
        <v>34</v>
      </c>
      <c r="S46" s="3" t="s">
        <v>44</v>
      </c>
      <c r="T46" s="120">
        <v>2000000</v>
      </c>
      <c r="U46" s="3">
        <v>0</v>
      </c>
      <c r="V46" s="3">
        <v>0</v>
      </c>
      <c r="W46" s="3">
        <v>28</v>
      </c>
      <c r="X46" s="19">
        <v>41038</v>
      </c>
      <c r="Y46" s="3" t="s">
        <v>512</v>
      </c>
      <c r="Z46" s="19">
        <v>41424</v>
      </c>
      <c r="AA46" s="19" t="s">
        <v>2378</v>
      </c>
      <c r="AB46" s="121">
        <v>7364207951</v>
      </c>
      <c r="AC46" s="121">
        <v>658811022</v>
      </c>
    </row>
    <row r="47" spans="1:29" ht="60" customHeight="1" x14ac:dyDescent="0.2">
      <c r="A47" s="3" t="s">
        <v>413</v>
      </c>
      <c r="B47" s="19">
        <v>41046</v>
      </c>
      <c r="C47" s="19">
        <v>41061</v>
      </c>
      <c r="D47" s="45" t="s">
        <v>1896</v>
      </c>
      <c r="E47" s="71" t="s">
        <v>2168</v>
      </c>
      <c r="F47" s="71" t="s">
        <v>55</v>
      </c>
      <c r="G47" s="124" t="s">
        <v>259</v>
      </c>
      <c r="H47" s="3">
        <v>468</v>
      </c>
      <c r="I47" s="3" t="s">
        <v>21</v>
      </c>
      <c r="J47" s="71" t="s">
        <v>2432</v>
      </c>
      <c r="K47" s="3" t="s">
        <v>47</v>
      </c>
      <c r="L47" s="71" t="s">
        <v>162</v>
      </c>
      <c r="M47" s="3" t="s">
        <v>414</v>
      </c>
      <c r="N47" s="19">
        <v>41071</v>
      </c>
      <c r="O47" s="3" t="s">
        <v>25</v>
      </c>
      <c r="P47" s="3" t="s">
        <v>32</v>
      </c>
      <c r="Q47" s="3" t="s">
        <v>57</v>
      </c>
      <c r="R47" s="71" t="s">
        <v>34</v>
      </c>
      <c r="S47" s="3" t="s">
        <v>93</v>
      </c>
      <c r="T47" s="120">
        <v>13000000</v>
      </c>
      <c r="U47" s="3">
        <v>20</v>
      </c>
      <c r="V47" s="3">
        <v>50</v>
      </c>
      <c r="W47" s="3">
        <v>50</v>
      </c>
      <c r="X47" s="19">
        <v>41010</v>
      </c>
      <c r="Y47" s="3" t="s">
        <v>512</v>
      </c>
      <c r="Z47" s="19">
        <v>41379</v>
      </c>
      <c r="AA47" s="19" t="s">
        <v>2382</v>
      </c>
      <c r="AB47" s="121">
        <v>7444850023</v>
      </c>
      <c r="AC47" s="121">
        <v>353349957</v>
      </c>
    </row>
    <row r="48" spans="1:29" ht="60" customHeight="1" x14ac:dyDescent="0.2">
      <c r="A48" s="3" t="s">
        <v>415</v>
      </c>
      <c r="B48" s="19">
        <v>41047</v>
      </c>
      <c r="C48" s="19">
        <v>41064</v>
      </c>
      <c r="D48" s="45" t="s">
        <v>1897</v>
      </c>
      <c r="E48" s="71" t="s">
        <v>163</v>
      </c>
      <c r="F48" s="71" t="s">
        <v>2238</v>
      </c>
      <c r="G48" s="124" t="s">
        <v>259</v>
      </c>
      <c r="H48" s="3">
        <v>468</v>
      </c>
      <c r="I48" s="3" t="s">
        <v>21</v>
      </c>
      <c r="J48" s="71" t="s">
        <v>2433</v>
      </c>
      <c r="K48" s="3" t="s">
        <v>22</v>
      </c>
      <c r="L48" s="71" t="s">
        <v>164</v>
      </c>
      <c r="M48" s="3" t="s">
        <v>2119</v>
      </c>
      <c r="N48" s="3" t="s">
        <v>2119</v>
      </c>
      <c r="O48" s="3" t="s">
        <v>25</v>
      </c>
      <c r="P48" s="3" t="s">
        <v>32</v>
      </c>
      <c r="Q48" s="3" t="s">
        <v>61</v>
      </c>
      <c r="R48" s="71" t="s">
        <v>34</v>
      </c>
      <c r="S48" s="3" t="s">
        <v>132</v>
      </c>
      <c r="T48" s="120" t="s">
        <v>165</v>
      </c>
      <c r="U48" s="3">
        <v>70</v>
      </c>
      <c r="V48" s="3">
        <v>100</v>
      </c>
      <c r="W48" s="3">
        <v>0</v>
      </c>
      <c r="X48" s="19">
        <v>41044</v>
      </c>
      <c r="Y48" s="3" t="s">
        <v>512</v>
      </c>
      <c r="Z48" s="19">
        <v>41240</v>
      </c>
      <c r="AA48" s="19" t="s">
        <v>497</v>
      </c>
      <c r="AB48" s="121">
        <v>7536297024</v>
      </c>
      <c r="AC48" s="121">
        <v>442575007</v>
      </c>
    </row>
    <row r="49" spans="1:29" ht="60" customHeight="1" x14ac:dyDescent="0.2">
      <c r="A49" s="3" t="s">
        <v>432</v>
      </c>
      <c r="B49" s="19">
        <v>41059</v>
      </c>
      <c r="C49" s="19">
        <v>41073</v>
      </c>
      <c r="D49" s="45" t="s">
        <v>1898</v>
      </c>
      <c r="E49" s="71" t="s">
        <v>2169</v>
      </c>
      <c r="F49" s="71" t="s">
        <v>2239</v>
      </c>
      <c r="G49" s="124" t="s">
        <v>259</v>
      </c>
      <c r="H49" s="3">
        <v>470</v>
      </c>
      <c r="I49" s="3" t="s">
        <v>21</v>
      </c>
      <c r="J49" s="71" t="s">
        <v>2434</v>
      </c>
      <c r="K49" s="3" t="s">
        <v>22</v>
      </c>
      <c r="L49" s="71" t="s">
        <v>180</v>
      </c>
      <c r="M49" s="3" t="s">
        <v>433</v>
      </c>
      <c r="N49" s="19">
        <v>41103</v>
      </c>
      <c r="O49" s="3" t="s">
        <v>25</v>
      </c>
      <c r="P49" s="3" t="s">
        <v>32</v>
      </c>
      <c r="Q49" s="3" t="s">
        <v>43</v>
      </c>
      <c r="R49" s="71" t="s">
        <v>34</v>
      </c>
      <c r="S49" s="3" t="s">
        <v>70</v>
      </c>
      <c r="T49" s="120">
        <v>104800000</v>
      </c>
      <c r="U49" s="3">
        <v>180</v>
      </c>
      <c r="V49" s="3">
        <v>200</v>
      </c>
      <c r="W49" s="3">
        <v>200</v>
      </c>
      <c r="X49" s="19">
        <v>41052</v>
      </c>
      <c r="Y49" s="3" t="s">
        <v>512</v>
      </c>
      <c r="Z49" s="19">
        <v>41225</v>
      </c>
      <c r="AA49" s="19" t="s">
        <v>497</v>
      </c>
      <c r="AB49" s="121">
        <v>7505902966</v>
      </c>
      <c r="AC49" s="121">
        <v>523532991</v>
      </c>
    </row>
    <row r="50" spans="1:29" ht="60" customHeight="1" x14ac:dyDescent="0.2">
      <c r="A50" s="3" t="s">
        <v>430</v>
      </c>
      <c r="B50" s="19">
        <v>41061</v>
      </c>
      <c r="C50" s="19">
        <v>41075</v>
      </c>
      <c r="D50" s="45" t="s">
        <v>1899</v>
      </c>
      <c r="E50" s="71" t="s">
        <v>178</v>
      </c>
      <c r="F50" s="71" t="s">
        <v>2240</v>
      </c>
      <c r="G50" s="126" t="s">
        <v>259</v>
      </c>
      <c r="H50" s="3">
        <v>470</v>
      </c>
      <c r="I50" s="3" t="s">
        <v>21</v>
      </c>
      <c r="J50" s="71" t="s">
        <v>2413</v>
      </c>
      <c r="K50" s="3" t="s">
        <v>22</v>
      </c>
      <c r="L50" s="71" t="s">
        <v>179</v>
      </c>
      <c r="M50" s="3" t="s">
        <v>431</v>
      </c>
      <c r="N50" s="19">
        <v>41103</v>
      </c>
      <c r="O50" s="3" t="s">
        <v>25</v>
      </c>
      <c r="P50" s="3" t="s">
        <v>32</v>
      </c>
      <c r="Q50" s="3" t="s">
        <v>53</v>
      </c>
      <c r="R50" s="71" t="s">
        <v>34</v>
      </c>
      <c r="S50" s="3" t="s">
        <v>70</v>
      </c>
      <c r="T50" s="120">
        <v>203000000</v>
      </c>
      <c r="U50" s="3">
        <v>0</v>
      </c>
      <c r="V50" s="3">
        <v>500</v>
      </c>
      <c r="W50" s="3">
        <v>0</v>
      </c>
      <c r="X50" s="19">
        <v>41054</v>
      </c>
      <c r="Y50" s="3" t="s">
        <v>512</v>
      </c>
      <c r="Z50" s="19">
        <v>41254</v>
      </c>
      <c r="AA50" s="19" t="s">
        <v>497</v>
      </c>
      <c r="AB50" s="121">
        <v>7607240982</v>
      </c>
      <c r="AC50" s="121">
        <v>443226980</v>
      </c>
    </row>
    <row r="51" spans="1:29" ht="60" customHeight="1" x14ac:dyDescent="0.2">
      <c r="A51" s="3" t="s">
        <v>416</v>
      </c>
      <c r="B51" s="19">
        <v>41065</v>
      </c>
      <c r="C51" s="19">
        <v>41079</v>
      </c>
      <c r="D51" s="45" t="s">
        <v>1900</v>
      </c>
      <c r="E51" s="71" t="s">
        <v>166</v>
      </c>
      <c r="F51" s="71" t="s">
        <v>2241</v>
      </c>
      <c r="G51" s="125" t="s">
        <v>259</v>
      </c>
      <c r="H51" s="3">
        <v>470</v>
      </c>
      <c r="I51" s="3" t="s">
        <v>21</v>
      </c>
      <c r="J51" s="71" t="s">
        <v>2406</v>
      </c>
      <c r="K51" s="3" t="s">
        <v>22</v>
      </c>
      <c r="L51" s="71" t="s">
        <v>167</v>
      </c>
      <c r="M51" s="3" t="s">
        <v>417</v>
      </c>
      <c r="N51" s="19">
        <v>41103</v>
      </c>
      <c r="O51" s="3" t="s">
        <v>25</v>
      </c>
      <c r="P51" s="3" t="s">
        <v>32</v>
      </c>
      <c r="Q51" s="3" t="s">
        <v>168</v>
      </c>
      <c r="R51" s="71" t="s">
        <v>34</v>
      </c>
      <c r="S51" s="3" t="s">
        <v>70</v>
      </c>
      <c r="T51" s="120">
        <v>932976702</v>
      </c>
      <c r="U51" s="3">
        <v>0</v>
      </c>
      <c r="V51" s="3">
        <v>100</v>
      </c>
      <c r="W51" s="3">
        <v>0</v>
      </c>
      <c r="X51" s="19">
        <v>41044</v>
      </c>
      <c r="Y51" s="3" t="s">
        <v>512</v>
      </c>
      <c r="Z51" s="19">
        <v>41240</v>
      </c>
      <c r="AA51" s="19" t="s">
        <v>497</v>
      </c>
      <c r="AB51" s="121">
        <v>7536297024</v>
      </c>
      <c r="AC51" s="121">
        <v>442575007</v>
      </c>
    </row>
    <row r="52" spans="1:29" ht="60" customHeight="1" x14ac:dyDescent="0.2">
      <c r="A52" s="3" t="s">
        <v>418</v>
      </c>
      <c r="B52" s="19">
        <v>41065</v>
      </c>
      <c r="C52" s="19">
        <v>41079</v>
      </c>
      <c r="D52" s="45" t="s">
        <v>1901</v>
      </c>
      <c r="E52" s="71" t="s">
        <v>2170</v>
      </c>
      <c r="F52" s="71" t="s">
        <v>2242</v>
      </c>
      <c r="G52" s="124" t="s">
        <v>259</v>
      </c>
      <c r="H52" s="3">
        <v>470</v>
      </c>
      <c r="I52" s="3" t="s">
        <v>21</v>
      </c>
      <c r="J52" s="71" t="s">
        <v>169</v>
      </c>
      <c r="K52" s="3" t="s">
        <v>47</v>
      </c>
      <c r="L52" s="71" t="s">
        <v>170</v>
      </c>
      <c r="M52" s="3" t="s">
        <v>419</v>
      </c>
      <c r="N52" s="19">
        <v>41103</v>
      </c>
      <c r="O52" s="3" t="s">
        <v>25</v>
      </c>
      <c r="P52" s="3" t="s">
        <v>32</v>
      </c>
      <c r="Q52" s="3" t="s">
        <v>39</v>
      </c>
      <c r="R52" s="71" t="s">
        <v>34</v>
      </c>
      <c r="S52" s="3" t="s">
        <v>153</v>
      </c>
      <c r="T52" s="120">
        <v>4500000</v>
      </c>
      <c r="U52" s="3">
        <v>30</v>
      </c>
      <c r="V52" s="3">
        <v>30</v>
      </c>
      <c r="W52" s="3">
        <v>0</v>
      </c>
      <c r="X52" s="19">
        <v>41061</v>
      </c>
      <c r="Y52" s="3" t="s">
        <v>512</v>
      </c>
      <c r="Z52" s="19">
        <v>41220</v>
      </c>
      <c r="AA52" s="19" t="s">
        <v>2378</v>
      </c>
      <c r="AB52" s="121">
        <v>7386738012</v>
      </c>
      <c r="AC52" s="121">
        <v>358035043</v>
      </c>
    </row>
    <row r="53" spans="1:29" ht="60" customHeight="1" x14ac:dyDescent="0.2">
      <c r="A53" s="3" t="s">
        <v>420</v>
      </c>
      <c r="B53" s="19">
        <v>41067</v>
      </c>
      <c r="C53" s="19">
        <v>41113</v>
      </c>
      <c r="D53" s="45" t="s">
        <v>1902</v>
      </c>
      <c r="E53" s="71" t="s">
        <v>2171</v>
      </c>
      <c r="F53" s="71" t="s">
        <v>2243</v>
      </c>
      <c r="G53" s="124" t="s">
        <v>259</v>
      </c>
      <c r="H53" s="3">
        <v>470</v>
      </c>
      <c r="I53" s="3" t="s">
        <v>21</v>
      </c>
      <c r="J53" s="71" t="s">
        <v>2435</v>
      </c>
      <c r="K53" s="3" t="s">
        <v>22</v>
      </c>
      <c r="L53" s="71" t="s">
        <v>172</v>
      </c>
      <c r="M53" s="3" t="s">
        <v>421</v>
      </c>
      <c r="N53" s="19">
        <v>41103</v>
      </c>
      <c r="O53" s="3" t="s">
        <v>80</v>
      </c>
      <c r="P53" s="3" t="s">
        <v>32</v>
      </c>
      <c r="Q53" s="3" t="s">
        <v>173</v>
      </c>
      <c r="R53" s="71" t="s">
        <v>34</v>
      </c>
      <c r="S53" s="3" t="s">
        <v>65</v>
      </c>
      <c r="T53" s="120">
        <v>70500000</v>
      </c>
      <c r="U53" s="3">
        <v>0</v>
      </c>
      <c r="V53" s="3">
        <v>250</v>
      </c>
      <c r="W53" s="3">
        <v>250</v>
      </c>
      <c r="X53" s="19">
        <v>41064</v>
      </c>
      <c r="Y53" s="3" t="s">
        <v>512</v>
      </c>
      <c r="Z53" s="3" t="s">
        <v>422</v>
      </c>
      <c r="AA53" s="3" t="s">
        <v>497</v>
      </c>
      <c r="AB53" s="121">
        <v>7445709044</v>
      </c>
      <c r="AC53" s="121">
        <v>355574003</v>
      </c>
    </row>
    <row r="54" spans="1:29" ht="60" customHeight="1" x14ac:dyDescent="0.2">
      <c r="A54" s="3" t="s">
        <v>423</v>
      </c>
      <c r="B54" s="19">
        <v>41071</v>
      </c>
      <c r="C54" s="19">
        <v>41085</v>
      </c>
      <c r="D54" s="45" t="s">
        <v>1903</v>
      </c>
      <c r="E54" s="71" t="s">
        <v>2172</v>
      </c>
      <c r="F54" s="71" t="s">
        <v>2244</v>
      </c>
      <c r="G54" s="124" t="s">
        <v>259</v>
      </c>
      <c r="H54" s="3">
        <v>470</v>
      </c>
      <c r="I54" s="3" t="s">
        <v>21</v>
      </c>
      <c r="J54" s="71" t="s">
        <v>2436</v>
      </c>
      <c r="K54" s="3" t="s">
        <v>47</v>
      </c>
      <c r="L54" s="71" t="s">
        <v>174</v>
      </c>
      <c r="M54" s="3" t="s">
        <v>419</v>
      </c>
      <c r="N54" s="19">
        <v>41103</v>
      </c>
      <c r="O54" s="3" t="s">
        <v>80</v>
      </c>
      <c r="P54" s="3" t="s">
        <v>32</v>
      </c>
      <c r="Q54" s="3" t="s">
        <v>57</v>
      </c>
      <c r="R54" s="71" t="s">
        <v>34</v>
      </c>
      <c r="S54" s="3" t="s">
        <v>58</v>
      </c>
      <c r="T54" s="120">
        <v>350000000</v>
      </c>
      <c r="U54" s="3">
        <v>160</v>
      </c>
      <c r="V54" s="3">
        <v>160</v>
      </c>
      <c r="W54" s="3">
        <v>0</v>
      </c>
      <c r="X54" s="19">
        <v>41066</v>
      </c>
      <c r="Y54" s="3" t="s">
        <v>512</v>
      </c>
      <c r="Z54" s="19">
        <v>41358</v>
      </c>
      <c r="AA54" s="19" t="s">
        <v>2383</v>
      </c>
      <c r="AB54" s="121">
        <v>7447194012</v>
      </c>
      <c r="AC54" s="121">
        <v>354080024</v>
      </c>
    </row>
    <row r="55" spans="1:29" ht="60" customHeight="1" x14ac:dyDescent="0.2">
      <c r="A55" s="3" t="s">
        <v>424</v>
      </c>
      <c r="B55" s="19">
        <v>41072</v>
      </c>
      <c r="C55" s="19">
        <v>41086</v>
      </c>
      <c r="D55" s="45" t="s">
        <v>1904</v>
      </c>
      <c r="E55" s="71" t="s">
        <v>2173</v>
      </c>
      <c r="F55" s="71" t="s">
        <v>2245</v>
      </c>
      <c r="G55" s="124" t="s">
        <v>259</v>
      </c>
      <c r="H55" s="3">
        <v>470</v>
      </c>
      <c r="I55" s="3" t="s">
        <v>21</v>
      </c>
      <c r="J55" s="71" t="s">
        <v>2434</v>
      </c>
      <c r="K55" s="3" t="s">
        <v>47</v>
      </c>
      <c r="L55" s="71" t="s">
        <v>174</v>
      </c>
      <c r="M55" s="3" t="s">
        <v>425</v>
      </c>
      <c r="N55" s="19">
        <v>41103</v>
      </c>
      <c r="O55" s="3" t="s">
        <v>25</v>
      </c>
      <c r="P55" s="3" t="s">
        <v>32</v>
      </c>
      <c r="Q55" s="3" t="s">
        <v>57</v>
      </c>
      <c r="R55" s="71" t="s">
        <v>34</v>
      </c>
      <c r="S55" s="3" t="s">
        <v>175</v>
      </c>
      <c r="T55" s="120">
        <v>2500000</v>
      </c>
      <c r="U55" s="3">
        <v>24</v>
      </c>
      <c r="V55" s="3">
        <v>24</v>
      </c>
      <c r="W55" s="3">
        <v>0</v>
      </c>
      <c r="X55" s="19">
        <v>41066</v>
      </c>
      <c r="Y55" s="3" t="s">
        <v>512</v>
      </c>
      <c r="Z55" s="19">
        <v>41206</v>
      </c>
      <c r="AA55" s="19" t="s">
        <v>513</v>
      </c>
      <c r="AB55" s="121">
        <v>7449557046</v>
      </c>
      <c r="AC55" s="121">
        <v>359910978</v>
      </c>
    </row>
    <row r="56" spans="1:29" ht="60" customHeight="1" x14ac:dyDescent="0.2">
      <c r="A56" s="3" t="s">
        <v>426</v>
      </c>
      <c r="B56" s="19">
        <v>41073</v>
      </c>
      <c r="C56" s="19">
        <v>41087</v>
      </c>
      <c r="D56" s="45" t="s">
        <v>1905</v>
      </c>
      <c r="E56" s="71" t="s">
        <v>2174</v>
      </c>
      <c r="F56" s="71" t="s">
        <v>2246</v>
      </c>
      <c r="G56" s="124" t="s">
        <v>259</v>
      </c>
      <c r="H56" s="3">
        <v>470</v>
      </c>
      <c r="I56" s="3" t="s">
        <v>21</v>
      </c>
      <c r="J56" s="71" t="s">
        <v>2437</v>
      </c>
      <c r="K56" s="3" t="s">
        <v>22</v>
      </c>
      <c r="L56" s="71" t="s">
        <v>176</v>
      </c>
      <c r="M56" s="3" t="s">
        <v>427</v>
      </c>
      <c r="N56" s="19">
        <v>41103</v>
      </c>
      <c r="O56" s="3" t="s">
        <v>25</v>
      </c>
      <c r="P56" s="3" t="s">
        <v>32</v>
      </c>
      <c r="Q56" s="3" t="s">
        <v>39</v>
      </c>
      <c r="R56" s="71" t="s">
        <v>34</v>
      </c>
      <c r="S56" s="3" t="s">
        <v>44</v>
      </c>
      <c r="T56" s="120">
        <v>30000000</v>
      </c>
      <c r="U56" s="3">
        <v>200</v>
      </c>
      <c r="V56" s="3">
        <v>200</v>
      </c>
      <c r="W56" s="3">
        <v>0</v>
      </c>
      <c r="X56" s="19">
        <v>41068</v>
      </c>
      <c r="Y56" s="3" t="s">
        <v>512</v>
      </c>
      <c r="Z56" s="19">
        <v>41156</v>
      </c>
      <c r="AA56" s="19" t="s">
        <v>2378</v>
      </c>
      <c r="AB56" s="121">
        <v>7177417008</v>
      </c>
      <c r="AC56" s="121">
        <v>360257967</v>
      </c>
    </row>
    <row r="57" spans="1:29" ht="60" customHeight="1" x14ac:dyDescent="0.2">
      <c r="A57" s="3" t="s">
        <v>428</v>
      </c>
      <c r="B57" s="19">
        <v>41081</v>
      </c>
      <c r="C57" s="19">
        <v>41096</v>
      </c>
      <c r="D57" s="45" t="s">
        <v>1906</v>
      </c>
      <c r="E57" s="71" t="s">
        <v>2175</v>
      </c>
      <c r="F57" s="71" t="s">
        <v>2247</v>
      </c>
      <c r="G57" s="124" t="s">
        <v>259</v>
      </c>
      <c r="H57" s="3">
        <v>470</v>
      </c>
      <c r="I57" s="3" t="s">
        <v>21</v>
      </c>
      <c r="J57" s="71" t="s">
        <v>2412</v>
      </c>
      <c r="K57" s="3" t="s">
        <v>22</v>
      </c>
      <c r="L57" s="71" t="s">
        <v>176</v>
      </c>
      <c r="M57" s="3" t="s">
        <v>429</v>
      </c>
      <c r="N57" s="19">
        <v>41103</v>
      </c>
      <c r="O57" s="3" t="s">
        <v>25</v>
      </c>
      <c r="P57" s="3" t="s">
        <v>32</v>
      </c>
      <c r="Q57" s="3" t="s">
        <v>156</v>
      </c>
      <c r="R57" s="71" t="s">
        <v>34</v>
      </c>
      <c r="S57" s="3" t="s">
        <v>44</v>
      </c>
      <c r="T57" s="120">
        <v>6000000</v>
      </c>
      <c r="U57" s="3">
        <v>60</v>
      </c>
      <c r="V57" s="3">
        <v>60</v>
      </c>
      <c r="W57" s="3">
        <v>15</v>
      </c>
      <c r="X57" s="19">
        <v>41078.166655092595</v>
      </c>
      <c r="Y57" s="3" t="s">
        <v>512</v>
      </c>
      <c r="Z57" s="19">
        <v>41249.624988425923</v>
      </c>
      <c r="AA57" s="19" t="s">
        <v>2378</v>
      </c>
      <c r="AB57" s="121">
        <v>7554280964</v>
      </c>
      <c r="AC57" s="121">
        <v>410317971</v>
      </c>
    </row>
    <row r="58" spans="1:29" ht="60" customHeight="1" x14ac:dyDescent="0.2">
      <c r="A58" s="3" t="s">
        <v>434</v>
      </c>
      <c r="B58" s="19">
        <v>41085</v>
      </c>
      <c r="C58" s="19">
        <v>41100</v>
      </c>
      <c r="D58" s="45" t="s">
        <v>1907</v>
      </c>
      <c r="E58" s="71" t="s">
        <v>2176</v>
      </c>
      <c r="F58" s="71" t="s">
        <v>2248</v>
      </c>
      <c r="G58" s="124" t="s">
        <v>259</v>
      </c>
      <c r="H58" s="3">
        <v>471</v>
      </c>
      <c r="I58" s="3" t="s">
        <v>21</v>
      </c>
      <c r="J58" s="71" t="s">
        <v>2437</v>
      </c>
      <c r="K58" s="3" t="s">
        <v>22</v>
      </c>
      <c r="L58" s="71" t="s">
        <v>181</v>
      </c>
      <c r="M58" s="3" t="s">
        <v>435</v>
      </c>
      <c r="N58" s="19">
        <v>41123</v>
      </c>
      <c r="O58" s="3" t="s">
        <v>25</v>
      </c>
      <c r="P58" s="3" t="s">
        <v>32</v>
      </c>
      <c r="Q58" s="3" t="s">
        <v>57</v>
      </c>
      <c r="R58" s="71" t="s">
        <v>34</v>
      </c>
      <c r="S58" s="3" t="s">
        <v>44</v>
      </c>
      <c r="T58" s="120">
        <v>5300000</v>
      </c>
      <c r="U58" s="3">
        <v>40</v>
      </c>
      <c r="V58" s="3">
        <v>60</v>
      </c>
      <c r="W58" s="3">
        <v>20</v>
      </c>
      <c r="X58" s="19">
        <v>41082</v>
      </c>
      <c r="Y58" s="3" t="s">
        <v>512</v>
      </c>
      <c r="Z58" s="19">
        <v>41254</v>
      </c>
      <c r="AA58" s="19" t="s">
        <v>2378</v>
      </c>
      <c r="AB58" s="121">
        <v>7429976038</v>
      </c>
      <c r="AC58" s="121">
        <v>370034966</v>
      </c>
    </row>
    <row r="59" spans="1:29" ht="60" customHeight="1" x14ac:dyDescent="0.2">
      <c r="A59" s="3" t="s">
        <v>436</v>
      </c>
      <c r="B59" s="19">
        <v>41088</v>
      </c>
      <c r="C59" s="19">
        <v>41103</v>
      </c>
      <c r="D59" s="45" t="s">
        <v>1908</v>
      </c>
      <c r="E59" s="71" t="s">
        <v>182</v>
      </c>
      <c r="F59" s="71" t="s">
        <v>2243</v>
      </c>
      <c r="G59" s="124" t="s">
        <v>259</v>
      </c>
      <c r="H59" s="3">
        <v>471</v>
      </c>
      <c r="I59" s="3" t="s">
        <v>21</v>
      </c>
      <c r="J59" s="71" t="s">
        <v>2438</v>
      </c>
      <c r="K59" s="3" t="s">
        <v>22</v>
      </c>
      <c r="L59" s="71" t="s">
        <v>181</v>
      </c>
      <c r="M59" s="3" t="s">
        <v>437</v>
      </c>
      <c r="N59" s="19">
        <v>41123</v>
      </c>
      <c r="O59" s="3" t="s">
        <v>25</v>
      </c>
      <c r="P59" s="3" t="s">
        <v>32</v>
      </c>
      <c r="Q59" s="3" t="s">
        <v>43</v>
      </c>
      <c r="R59" s="71" t="s">
        <v>34</v>
      </c>
      <c r="S59" s="3" t="s">
        <v>70</v>
      </c>
      <c r="T59" s="120">
        <v>240000000</v>
      </c>
      <c r="U59" s="3">
        <v>150</v>
      </c>
      <c r="V59" s="3">
        <v>300</v>
      </c>
      <c r="W59" s="3">
        <v>300</v>
      </c>
      <c r="X59" s="19">
        <v>41082</v>
      </c>
      <c r="Y59" s="3" t="s">
        <v>512</v>
      </c>
      <c r="Z59" s="19">
        <v>41299</v>
      </c>
      <c r="AA59" s="19" t="s">
        <v>497</v>
      </c>
      <c r="AB59" s="121">
        <v>7515185973</v>
      </c>
      <c r="AC59" s="121">
        <v>525482952</v>
      </c>
    </row>
    <row r="60" spans="1:29" ht="60" customHeight="1" x14ac:dyDescent="0.2">
      <c r="A60" s="3" t="s">
        <v>438</v>
      </c>
      <c r="B60" s="19">
        <v>41088</v>
      </c>
      <c r="C60" s="19">
        <v>41103</v>
      </c>
      <c r="D60" s="45" t="s">
        <v>1909</v>
      </c>
      <c r="E60" s="71" t="s">
        <v>2177</v>
      </c>
      <c r="F60" s="71" t="s">
        <v>2249</v>
      </c>
      <c r="G60" s="124" t="s">
        <v>259</v>
      </c>
      <c r="H60" s="3">
        <v>471</v>
      </c>
      <c r="I60" s="3" t="s">
        <v>21</v>
      </c>
      <c r="J60" s="71" t="s">
        <v>2439</v>
      </c>
      <c r="K60" s="3" t="s">
        <v>22</v>
      </c>
      <c r="L60" s="71" t="s">
        <v>183</v>
      </c>
      <c r="M60" s="3" t="s">
        <v>439</v>
      </c>
      <c r="N60" s="19">
        <v>41123</v>
      </c>
      <c r="O60" s="3" t="s">
        <v>25</v>
      </c>
      <c r="P60" s="3" t="s">
        <v>32</v>
      </c>
      <c r="Q60" s="3" t="s">
        <v>43</v>
      </c>
      <c r="R60" s="71" t="s">
        <v>34</v>
      </c>
      <c r="S60" s="3" t="s">
        <v>70</v>
      </c>
      <c r="T60" s="120">
        <v>105250000</v>
      </c>
      <c r="U60" s="3">
        <v>180</v>
      </c>
      <c r="V60" s="3">
        <v>200</v>
      </c>
      <c r="W60" s="3">
        <v>200</v>
      </c>
      <c r="X60" s="19">
        <v>41085</v>
      </c>
      <c r="Y60" s="3" t="s">
        <v>512</v>
      </c>
      <c r="Z60" s="19">
        <v>41225</v>
      </c>
      <c r="AA60" s="19" t="s">
        <v>497</v>
      </c>
      <c r="AB60" s="121">
        <v>7505902966</v>
      </c>
      <c r="AC60" s="121">
        <v>523532991</v>
      </c>
    </row>
    <row r="61" spans="1:29" ht="60" customHeight="1" x14ac:dyDescent="0.2">
      <c r="A61" s="3" t="s">
        <v>440</v>
      </c>
      <c r="B61" s="19">
        <v>41089</v>
      </c>
      <c r="C61" s="19">
        <v>41107</v>
      </c>
      <c r="D61" s="45" t="s">
        <v>1910</v>
      </c>
      <c r="E61" s="71" t="s">
        <v>2178</v>
      </c>
      <c r="F61" s="71" t="s">
        <v>2250</v>
      </c>
      <c r="G61" s="124" t="s">
        <v>259</v>
      </c>
      <c r="H61" s="3">
        <v>471</v>
      </c>
      <c r="I61" s="3" t="s">
        <v>21</v>
      </c>
      <c r="J61" s="71" t="s">
        <v>1390</v>
      </c>
      <c r="K61" s="3" t="s">
        <v>22</v>
      </c>
      <c r="L61" s="71" t="s">
        <v>183</v>
      </c>
      <c r="M61" s="3" t="s">
        <v>441</v>
      </c>
      <c r="N61" s="19">
        <v>41123</v>
      </c>
      <c r="O61" s="3" t="s">
        <v>25</v>
      </c>
      <c r="P61" s="3" t="s">
        <v>32</v>
      </c>
      <c r="Q61" s="3" t="s">
        <v>43</v>
      </c>
      <c r="R61" s="71" t="s">
        <v>34</v>
      </c>
      <c r="S61" s="3" t="s">
        <v>44</v>
      </c>
      <c r="T61" s="120">
        <v>70000000</v>
      </c>
      <c r="U61" s="3">
        <v>250</v>
      </c>
      <c r="V61" s="3">
        <v>250</v>
      </c>
      <c r="W61" s="3">
        <v>10</v>
      </c>
      <c r="X61" s="19">
        <v>41085</v>
      </c>
      <c r="Y61" s="3" t="s">
        <v>512</v>
      </c>
      <c r="Z61" s="19">
        <v>41199</v>
      </c>
      <c r="AA61" s="19" t="s">
        <v>2378</v>
      </c>
      <c r="AB61" s="121">
        <v>7524000032</v>
      </c>
      <c r="AC61" s="121">
        <v>510000051</v>
      </c>
    </row>
    <row r="62" spans="1:29" ht="118.15" customHeight="1" x14ac:dyDescent="0.2">
      <c r="A62" s="3" t="s">
        <v>442</v>
      </c>
      <c r="B62" s="19">
        <v>41100</v>
      </c>
      <c r="C62" s="19">
        <v>41115</v>
      </c>
      <c r="D62" s="45" t="s">
        <v>1911</v>
      </c>
      <c r="E62" s="71" t="s">
        <v>2179</v>
      </c>
      <c r="F62" s="71" t="s">
        <v>2251</v>
      </c>
      <c r="G62" s="125" t="s">
        <v>259</v>
      </c>
      <c r="H62" s="3">
        <v>471</v>
      </c>
      <c r="I62" s="3" t="s">
        <v>21</v>
      </c>
      <c r="J62" s="71" t="s">
        <v>793</v>
      </c>
      <c r="K62" s="3" t="s">
        <v>22</v>
      </c>
      <c r="L62" s="71" t="s">
        <v>187</v>
      </c>
      <c r="M62" s="3" t="s">
        <v>2119</v>
      </c>
      <c r="N62" s="3" t="s">
        <v>2119</v>
      </c>
      <c r="O62" s="3" t="s">
        <v>25</v>
      </c>
      <c r="P62" s="3" t="s">
        <v>32</v>
      </c>
      <c r="Q62" s="71" t="s">
        <v>188</v>
      </c>
      <c r="R62" s="71" t="s">
        <v>26</v>
      </c>
      <c r="S62" s="3" t="s">
        <v>28</v>
      </c>
      <c r="T62" s="120">
        <v>5000000</v>
      </c>
      <c r="U62" s="3">
        <v>0</v>
      </c>
      <c r="V62" s="3">
        <v>0</v>
      </c>
      <c r="W62" s="3">
        <v>0</v>
      </c>
      <c r="X62" s="19">
        <v>41093</v>
      </c>
      <c r="Y62" s="3" t="s">
        <v>512</v>
      </c>
      <c r="Z62" s="19">
        <v>41312</v>
      </c>
      <c r="AA62" s="19" t="s">
        <v>518</v>
      </c>
      <c r="AB62" s="121">
        <v>6224949976</v>
      </c>
      <c r="AC62" s="121">
        <v>365964989</v>
      </c>
    </row>
    <row r="63" spans="1:29" ht="60" customHeight="1" x14ac:dyDescent="0.2">
      <c r="A63" s="3" t="s">
        <v>443</v>
      </c>
      <c r="B63" s="19">
        <v>41103</v>
      </c>
      <c r="C63" s="19">
        <v>41120</v>
      </c>
      <c r="D63" s="45" t="s">
        <v>1912</v>
      </c>
      <c r="E63" s="71" t="s">
        <v>2180</v>
      </c>
      <c r="F63" s="71" t="s">
        <v>189</v>
      </c>
      <c r="G63" s="124" t="s">
        <v>259</v>
      </c>
      <c r="H63" s="3">
        <v>471</v>
      </c>
      <c r="I63" s="3" t="s">
        <v>21</v>
      </c>
      <c r="J63" s="71" t="s">
        <v>2440</v>
      </c>
      <c r="K63" s="3" t="s">
        <v>22</v>
      </c>
      <c r="L63" s="71" t="s">
        <v>181</v>
      </c>
      <c r="M63" s="3" t="s">
        <v>444</v>
      </c>
      <c r="N63" s="19">
        <v>41123</v>
      </c>
      <c r="O63" s="3" t="s">
        <v>25</v>
      </c>
      <c r="P63" s="3" t="s">
        <v>32</v>
      </c>
      <c r="Q63" s="3" t="s">
        <v>43</v>
      </c>
      <c r="R63" s="71" t="s">
        <v>34</v>
      </c>
      <c r="S63" s="3" t="s">
        <v>70</v>
      </c>
      <c r="T63" s="120">
        <v>81570000</v>
      </c>
      <c r="U63" s="3">
        <v>145</v>
      </c>
      <c r="V63" s="3">
        <v>257</v>
      </c>
      <c r="W63" s="3">
        <v>0</v>
      </c>
      <c r="X63" s="19">
        <v>41100</v>
      </c>
      <c r="Y63" s="3" t="s">
        <v>512</v>
      </c>
      <c r="Z63" s="19">
        <v>41374</v>
      </c>
      <c r="AA63" s="19" t="s">
        <v>497</v>
      </c>
      <c r="AB63" s="121">
        <v>7512835966</v>
      </c>
      <c r="AC63" s="121">
        <v>515804020</v>
      </c>
    </row>
    <row r="64" spans="1:29" ht="60" customHeight="1" x14ac:dyDescent="0.2">
      <c r="A64" s="3" t="s">
        <v>445</v>
      </c>
      <c r="B64" s="19">
        <v>41122</v>
      </c>
      <c r="C64" s="19">
        <v>41168</v>
      </c>
      <c r="D64" s="45" t="s">
        <v>1913</v>
      </c>
      <c r="E64" s="71" t="s">
        <v>2181</v>
      </c>
      <c r="F64" s="71" t="s">
        <v>2252</v>
      </c>
      <c r="G64" s="124" t="s">
        <v>259</v>
      </c>
      <c r="H64" s="3">
        <v>473</v>
      </c>
      <c r="I64" s="3" t="s">
        <v>21</v>
      </c>
      <c r="J64" s="71" t="s">
        <v>1390</v>
      </c>
      <c r="K64" s="3" t="s">
        <v>47</v>
      </c>
      <c r="L64" s="71" t="s">
        <v>190</v>
      </c>
      <c r="M64" s="3" t="s">
        <v>446</v>
      </c>
      <c r="N64" s="19">
        <v>41157</v>
      </c>
      <c r="O64" s="3" t="s">
        <v>25</v>
      </c>
      <c r="P64" s="3" t="s">
        <v>32</v>
      </c>
      <c r="Q64" s="3" t="s">
        <v>156</v>
      </c>
      <c r="R64" s="71" t="s">
        <v>34</v>
      </c>
      <c r="S64" s="3" t="s">
        <v>191</v>
      </c>
      <c r="T64" s="120">
        <v>2900000</v>
      </c>
      <c r="U64" s="3">
        <v>0</v>
      </c>
      <c r="V64" s="3">
        <v>0</v>
      </c>
      <c r="W64" s="3">
        <v>30</v>
      </c>
      <c r="X64" s="19">
        <v>41116</v>
      </c>
      <c r="Y64" s="3" t="s">
        <v>2376</v>
      </c>
      <c r="Z64" s="19">
        <v>41164</v>
      </c>
      <c r="AA64" s="19" t="s">
        <v>2381</v>
      </c>
      <c r="AB64" s="121">
        <v>7560841998</v>
      </c>
      <c r="AC64" s="121">
        <v>377703018</v>
      </c>
    </row>
    <row r="65" spans="1:29" ht="60" customHeight="1" x14ac:dyDescent="0.2">
      <c r="A65" s="3" t="s">
        <v>447</v>
      </c>
      <c r="B65" s="19">
        <v>41122</v>
      </c>
      <c r="C65" s="19">
        <v>41137</v>
      </c>
      <c r="D65" s="45" t="s">
        <v>1914</v>
      </c>
      <c r="E65" s="71" t="s">
        <v>2182</v>
      </c>
      <c r="F65" s="71" t="s">
        <v>2253</v>
      </c>
      <c r="G65" s="124" t="s">
        <v>259</v>
      </c>
      <c r="H65" s="3">
        <v>473</v>
      </c>
      <c r="I65" s="3" t="s">
        <v>21</v>
      </c>
      <c r="J65" s="71" t="s">
        <v>819</v>
      </c>
      <c r="K65" s="3" t="s">
        <v>22</v>
      </c>
      <c r="L65" s="71" t="s">
        <v>192</v>
      </c>
      <c r="M65" s="3" t="s">
        <v>448</v>
      </c>
      <c r="N65" s="19">
        <v>41157</v>
      </c>
      <c r="O65" s="3" t="s">
        <v>25</v>
      </c>
      <c r="P65" s="3" t="s">
        <v>32</v>
      </c>
      <c r="Q65" s="3" t="s">
        <v>39</v>
      </c>
      <c r="R65" s="71" t="s">
        <v>34</v>
      </c>
      <c r="S65" s="3" t="s">
        <v>28</v>
      </c>
      <c r="T65" s="120">
        <v>2000000</v>
      </c>
      <c r="U65" s="3">
        <v>35</v>
      </c>
      <c r="V65" s="3">
        <v>35</v>
      </c>
      <c r="W65" s="3">
        <v>0</v>
      </c>
      <c r="X65" s="19">
        <v>41120</v>
      </c>
      <c r="Y65" s="3" t="s">
        <v>512</v>
      </c>
      <c r="Z65" s="19">
        <v>40938</v>
      </c>
      <c r="AA65" s="19" t="s">
        <v>518</v>
      </c>
      <c r="AB65" s="121">
        <v>7389545034</v>
      </c>
      <c r="AC65" s="121">
        <v>370351982</v>
      </c>
    </row>
    <row r="66" spans="1:29" ht="60" customHeight="1" x14ac:dyDescent="0.2">
      <c r="A66" s="3" t="s">
        <v>449</v>
      </c>
      <c r="B66" s="19">
        <v>41127</v>
      </c>
      <c r="C66" s="19">
        <v>41173</v>
      </c>
      <c r="D66" s="45" t="s">
        <v>1915</v>
      </c>
      <c r="E66" s="71" t="s">
        <v>2183</v>
      </c>
      <c r="F66" s="71" t="s">
        <v>193</v>
      </c>
      <c r="G66" s="124" t="s">
        <v>259</v>
      </c>
      <c r="H66" s="3">
        <v>473</v>
      </c>
      <c r="I66" s="3" t="s">
        <v>21</v>
      </c>
      <c r="J66" s="71" t="s">
        <v>169</v>
      </c>
      <c r="K66" s="3" t="s">
        <v>22</v>
      </c>
      <c r="L66" s="71" t="s">
        <v>194</v>
      </c>
      <c r="M66" s="3" t="s">
        <v>450</v>
      </c>
      <c r="N66" s="19">
        <v>41157</v>
      </c>
      <c r="O66" s="3" t="s">
        <v>25</v>
      </c>
      <c r="P66" s="3" t="s">
        <v>32</v>
      </c>
      <c r="Q66" s="71" t="s">
        <v>195</v>
      </c>
      <c r="R66" s="71" t="s">
        <v>26</v>
      </c>
      <c r="S66" s="3" t="s">
        <v>62</v>
      </c>
      <c r="T66" s="120">
        <v>0</v>
      </c>
      <c r="U66" s="3">
        <v>0</v>
      </c>
      <c r="V66" s="3">
        <v>0</v>
      </c>
      <c r="W66" s="3">
        <v>0</v>
      </c>
      <c r="X66" s="19">
        <v>41120</v>
      </c>
      <c r="Y66" s="3" t="s">
        <v>512</v>
      </c>
      <c r="Z66" s="19">
        <v>41353</v>
      </c>
      <c r="AA66" s="19" t="s">
        <v>518</v>
      </c>
      <c r="AB66" s="121">
        <v>7444419007</v>
      </c>
      <c r="AC66" s="121">
        <v>353030997</v>
      </c>
    </row>
    <row r="67" spans="1:29" ht="184.15" customHeight="1" x14ac:dyDescent="0.2">
      <c r="A67" s="3" t="s">
        <v>451</v>
      </c>
      <c r="B67" s="19">
        <v>41127</v>
      </c>
      <c r="C67" s="19">
        <v>41173</v>
      </c>
      <c r="D67" s="45" t="s">
        <v>1916</v>
      </c>
      <c r="E67" s="71" t="s">
        <v>2184</v>
      </c>
      <c r="F67" s="71" t="s">
        <v>196</v>
      </c>
      <c r="G67" s="124" t="s">
        <v>259</v>
      </c>
      <c r="H67" s="3">
        <v>475</v>
      </c>
      <c r="I67" s="3" t="s">
        <v>21</v>
      </c>
      <c r="J67" s="71" t="s">
        <v>169</v>
      </c>
      <c r="K67" s="3" t="s">
        <v>22</v>
      </c>
      <c r="L67" s="71" t="s">
        <v>197</v>
      </c>
      <c r="M67" s="3" t="s">
        <v>452</v>
      </c>
      <c r="N67" s="19">
        <v>41191</v>
      </c>
      <c r="O67" s="3" t="s">
        <v>25</v>
      </c>
      <c r="P67" s="3" t="s">
        <v>32</v>
      </c>
      <c r="Q67" s="71" t="s">
        <v>198</v>
      </c>
      <c r="R67" s="71" t="s">
        <v>26</v>
      </c>
      <c r="S67" s="3" t="s">
        <v>199</v>
      </c>
      <c r="T67" s="120">
        <v>15000000</v>
      </c>
      <c r="U67" s="3">
        <v>0</v>
      </c>
      <c r="V67" s="3">
        <v>0</v>
      </c>
      <c r="W67" s="3">
        <v>0</v>
      </c>
      <c r="X67" s="19">
        <v>41121</v>
      </c>
      <c r="Y67" s="3" t="s">
        <v>512</v>
      </c>
      <c r="Z67" s="19">
        <v>41351</v>
      </c>
      <c r="AA67" s="19" t="s">
        <v>518</v>
      </c>
      <c r="AB67" s="121">
        <v>6365178975</v>
      </c>
      <c r="AC67" s="121">
        <v>395337035</v>
      </c>
    </row>
    <row r="68" spans="1:29" ht="60" customHeight="1" x14ac:dyDescent="0.2">
      <c r="A68" s="3" t="s">
        <v>453</v>
      </c>
      <c r="B68" s="19">
        <v>41131</v>
      </c>
      <c r="C68" s="19">
        <v>41148</v>
      </c>
      <c r="D68" s="45" t="s">
        <v>1917</v>
      </c>
      <c r="E68" s="71" t="s">
        <v>2185</v>
      </c>
      <c r="F68" s="71" t="s">
        <v>2254</v>
      </c>
      <c r="G68" s="124" t="s">
        <v>259</v>
      </c>
      <c r="H68" s="3">
        <v>475</v>
      </c>
      <c r="I68" s="3" t="s">
        <v>21</v>
      </c>
      <c r="J68" s="71" t="s">
        <v>2271</v>
      </c>
      <c r="K68" s="3" t="s">
        <v>22</v>
      </c>
      <c r="L68" s="71" t="s">
        <v>200</v>
      </c>
      <c r="M68" s="3" t="s">
        <v>454</v>
      </c>
      <c r="N68" s="19">
        <v>41191</v>
      </c>
      <c r="O68" s="3" t="s">
        <v>80</v>
      </c>
      <c r="P68" s="3" t="s">
        <v>32</v>
      </c>
      <c r="Q68" s="3" t="s">
        <v>64</v>
      </c>
      <c r="R68" s="71" t="s">
        <v>34</v>
      </c>
      <c r="S68" s="3" t="s">
        <v>65</v>
      </c>
      <c r="T68" s="120">
        <v>20000000</v>
      </c>
      <c r="U68" s="3">
        <v>201</v>
      </c>
      <c r="V68" s="3">
        <v>201</v>
      </c>
      <c r="W68" s="3">
        <v>50</v>
      </c>
      <c r="X68" s="19">
        <v>41124</v>
      </c>
      <c r="Y68" s="3" t="s">
        <v>512</v>
      </c>
      <c r="Z68" s="19">
        <v>41478</v>
      </c>
      <c r="AA68" s="19" t="s">
        <v>497</v>
      </c>
      <c r="AB68" s="121">
        <v>7582856000</v>
      </c>
      <c r="AC68" s="121">
        <v>587279991</v>
      </c>
    </row>
    <row r="69" spans="1:29" ht="60" customHeight="1" x14ac:dyDescent="0.2">
      <c r="A69" s="3" t="s">
        <v>455</v>
      </c>
      <c r="B69" s="19">
        <v>41137</v>
      </c>
      <c r="C69" s="19">
        <v>41151</v>
      </c>
      <c r="D69" s="45" t="s">
        <v>1918</v>
      </c>
      <c r="E69" s="71" t="s">
        <v>2186</v>
      </c>
      <c r="F69" s="71" t="s">
        <v>2255</v>
      </c>
      <c r="G69" s="124" t="s">
        <v>259</v>
      </c>
      <c r="H69" s="3">
        <v>475</v>
      </c>
      <c r="I69" s="3" t="s">
        <v>21</v>
      </c>
      <c r="J69" s="71" t="s">
        <v>2441</v>
      </c>
      <c r="K69" s="3" t="s">
        <v>22</v>
      </c>
      <c r="L69" s="71" t="s">
        <v>201</v>
      </c>
      <c r="M69" s="3" t="s">
        <v>456</v>
      </c>
      <c r="N69" s="19">
        <v>41191</v>
      </c>
      <c r="O69" s="3" t="s">
        <v>25</v>
      </c>
      <c r="P69" s="3" t="s">
        <v>32</v>
      </c>
      <c r="Q69" s="3" t="s">
        <v>39</v>
      </c>
      <c r="R69" s="71" t="s">
        <v>34</v>
      </c>
      <c r="S69" s="3" t="s">
        <v>202</v>
      </c>
      <c r="T69" s="120">
        <v>950000</v>
      </c>
      <c r="U69" s="3">
        <v>10</v>
      </c>
      <c r="V69" s="3">
        <v>25</v>
      </c>
      <c r="W69" s="3">
        <v>30</v>
      </c>
      <c r="X69" s="19">
        <v>41135</v>
      </c>
      <c r="Y69" s="3" t="s">
        <v>512</v>
      </c>
      <c r="Z69" s="19">
        <v>41249</v>
      </c>
      <c r="AA69" s="19" t="s">
        <v>497</v>
      </c>
      <c r="AB69" s="121">
        <v>7386860998</v>
      </c>
      <c r="AC69" s="121">
        <v>364180998</v>
      </c>
    </row>
    <row r="70" spans="1:29" ht="60" customHeight="1" x14ac:dyDescent="0.2">
      <c r="A70" s="3" t="s">
        <v>457</v>
      </c>
      <c r="B70" s="19">
        <v>41138</v>
      </c>
      <c r="C70" s="19">
        <v>41152</v>
      </c>
      <c r="D70" s="45" t="s">
        <v>1919</v>
      </c>
      <c r="E70" s="71" t="s">
        <v>203</v>
      </c>
      <c r="F70" s="71" t="s">
        <v>2256</v>
      </c>
      <c r="G70" s="125" t="s">
        <v>259</v>
      </c>
      <c r="H70" s="3">
        <v>475</v>
      </c>
      <c r="I70" s="3" t="s">
        <v>21</v>
      </c>
      <c r="J70" s="71" t="s">
        <v>2276</v>
      </c>
      <c r="K70" s="3" t="s">
        <v>22</v>
      </c>
      <c r="L70" s="71" t="s">
        <v>183</v>
      </c>
      <c r="M70" s="3" t="s">
        <v>458</v>
      </c>
      <c r="N70" s="19">
        <v>41191</v>
      </c>
      <c r="O70" s="3" t="s">
        <v>25</v>
      </c>
      <c r="P70" s="3" t="s">
        <v>32</v>
      </c>
      <c r="Q70" s="3" t="s">
        <v>61</v>
      </c>
      <c r="R70" s="71" t="s">
        <v>34</v>
      </c>
      <c r="S70" s="3" t="s">
        <v>70</v>
      </c>
      <c r="T70" s="120">
        <v>171000000</v>
      </c>
      <c r="U70" s="3">
        <v>200</v>
      </c>
      <c r="V70" s="3">
        <v>300</v>
      </c>
      <c r="W70" s="3">
        <v>80</v>
      </c>
      <c r="X70" s="19">
        <v>41137</v>
      </c>
      <c r="Y70" s="3" t="s">
        <v>512</v>
      </c>
      <c r="Z70" s="19">
        <v>41450</v>
      </c>
      <c r="AA70" s="19" t="s">
        <v>497</v>
      </c>
      <c r="AB70" s="121">
        <v>7543440983</v>
      </c>
      <c r="AC70" s="121">
        <v>439885035</v>
      </c>
    </row>
    <row r="71" spans="1:29" ht="60" customHeight="1" x14ac:dyDescent="0.2">
      <c r="A71" s="3" t="s">
        <v>459</v>
      </c>
      <c r="B71" s="19">
        <v>41141</v>
      </c>
      <c r="C71" s="19">
        <v>41155</v>
      </c>
      <c r="D71" s="45" t="s">
        <v>1920</v>
      </c>
      <c r="E71" s="71" t="s">
        <v>2187</v>
      </c>
      <c r="F71" s="71" t="s">
        <v>2257</v>
      </c>
      <c r="G71" s="124" t="s">
        <v>259</v>
      </c>
      <c r="H71" s="3">
        <v>475</v>
      </c>
      <c r="I71" s="3" t="s">
        <v>21</v>
      </c>
      <c r="J71" s="71" t="s">
        <v>2442</v>
      </c>
      <c r="K71" s="3" t="s">
        <v>22</v>
      </c>
      <c r="L71" s="71" t="s">
        <v>183</v>
      </c>
      <c r="M71" s="3" t="s">
        <v>460</v>
      </c>
      <c r="N71" s="19">
        <v>41191</v>
      </c>
      <c r="O71" s="3" t="s">
        <v>25</v>
      </c>
      <c r="P71" s="3" t="s">
        <v>32</v>
      </c>
      <c r="Q71" s="3" t="s">
        <v>204</v>
      </c>
      <c r="R71" s="71" t="s">
        <v>34</v>
      </c>
      <c r="S71" s="3" t="s">
        <v>44</v>
      </c>
      <c r="T71" s="120">
        <v>5000000</v>
      </c>
      <c r="U71" s="3">
        <v>50</v>
      </c>
      <c r="V71" s="3">
        <v>100</v>
      </c>
      <c r="W71" s="3">
        <v>15</v>
      </c>
      <c r="X71" s="19">
        <v>41138</v>
      </c>
      <c r="Y71" s="3" t="s">
        <v>512</v>
      </c>
      <c r="Z71" s="19">
        <v>41695</v>
      </c>
      <c r="AA71" s="19" t="s">
        <v>2378</v>
      </c>
      <c r="AB71" s="121">
        <v>7489573960</v>
      </c>
      <c r="AC71" s="121">
        <v>407798993</v>
      </c>
    </row>
    <row r="72" spans="1:29" ht="60" customHeight="1" x14ac:dyDescent="0.2">
      <c r="A72" s="3" t="s">
        <v>461</v>
      </c>
      <c r="B72" s="19">
        <v>41145</v>
      </c>
      <c r="C72" s="19">
        <v>41159</v>
      </c>
      <c r="D72" s="45" t="s">
        <v>1921</v>
      </c>
      <c r="E72" s="71" t="s">
        <v>2188</v>
      </c>
      <c r="F72" s="71" t="s">
        <v>2258</v>
      </c>
      <c r="G72" s="124" t="s">
        <v>259</v>
      </c>
      <c r="H72" s="3">
        <v>475</v>
      </c>
      <c r="I72" s="3" t="s">
        <v>21</v>
      </c>
      <c r="J72" s="71" t="s">
        <v>2443</v>
      </c>
      <c r="K72" s="3" t="s">
        <v>47</v>
      </c>
      <c r="L72" s="71" t="s">
        <v>206</v>
      </c>
      <c r="M72" s="3" t="s">
        <v>462</v>
      </c>
      <c r="N72" s="19">
        <v>41191</v>
      </c>
      <c r="O72" s="3" t="s">
        <v>25</v>
      </c>
      <c r="P72" s="3" t="s">
        <v>32</v>
      </c>
      <c r="Q72" s="3" t="s">
        <v>43</v>
      </c>
      <c r="R72" s="71" t="s">
        <v>34</v>
      </c>
      <c r="S72" s="3" t="s">
        <v>207</v>
      </c>
      <c r="T72" s="120">
        <v>7000000</v>
      </c>
      <c r="U72" s="3">
        <v>30</v>
      </c>
      <c r="V72" s="3">
        <v>40</v>
      </c>
      <c r="W72" s="3">
        <v>8</v>
      </c>
      <c r="X72" s="19">
        <v>41142</v>
      </c>
      <c r="Y72" s="3" t="s">
        <v>512</v>
      </c>
      <c r="Z72" s="19">
        <v>41659</v>
      </c>
      <c r="AA72" s="19" t="s">
        <v>518</v>
      </c>
      <c r="AB72" s="121">
        <v>7515713014</v>
      </c>
      <c r="AC72" s="121">
        <v>509757035</v>
      </c>
    </row>
    <row r="73" spans="1:29" ht="60" customHeight="1" x14ac:dyDescent="0.2">
      <c r="A73" s="3" t="s">
        <v>463</v>
      </c>
      <c r="B73" s="19">
        <v>41145</v>
      </c>
      <c r="C73" s="19">
        <v>41159</v>
      </c>
      <c r="D73" s="45" t="s">
        <v>1922</v>
      </c>
      <c r="E73" s="71" t="s">
        <v>2189</v>
      </c>
      <c r="F73" s="71" t="s">
        <v>208</v>
      </c>
      <c r="G73" s="124" t="s">
        <v>259</v>
      </c>
      <c r="H73" s="3">
        <v>475</v>
      </c>
      <c r="I73" s="3" t="s">
        <v>21</v>
      </c>
      <c r="J73" s="71" t="s">
        <v>793</v>
      </c>
      <c r="K73" s="3" t="s">
        <v>22</v>
      </c>
      <c r="L73" s="71" t="s">
        <v>209</v>
      </c>
      <c r="M73" s="3" t="s">
        <v>466</v>
      </c>
      <c r="N73" s="19">
        <v>41191</v>
      </c>
      <c r="O73" s="3" t="s">
        <v>25</v>
      </c>
      <c r="P73" s="3" t="s">
        <v>32</v>
      </c>
      <c r="Q73" s="3" t="s">
        <v>57</v>
      </c>
      <c r="R73" s="71" t="s">
        <v>34</v>
      </c>
      <c r="S73" s="3" t="s">
        <v>202</v>
      </c>
      <c r="T73" s="120">
        <v>24500000</v>
      </c>
      <c r="U73" s="3">
        <v>30</v>
      </c>
      <c r="V73" s="3">
        <v>30</v>
      </c>
      <c r="W73" s="3">
        <v>0</v>
      </c>
      <c r="X73" s="19">
        <v>41141</v>
      </c>
      <c r="Y73" s="3" t="s">
        <v>512</v>
      </c>
      <c r="Z73" s="19">
        <v>41298</v>
      </c>
      <c r="AA73" s="19" t="s">
        <v>497</v>
      </c>
      <c r="AB73" s="121">
        <v>7448533001</v>
      </c>
      <c r="AC73" s="121">
        <v>360291052</v>
      </c>
    </row>
    <row r="74" spans="1:29" ht="60" customHeight="1" x14ac:dyDescent="0.2">
      <c r="A74" s="3" t="s">
        <v>464</v>
      </c>
      <c r="B74" s="19">
        <v>41150</v>
      </c>
      <c r="C74" s="19">
        <v>41164</v>
      </c>
      <c r="D74" s="45" t="s">
        <v>1923</v>
      </c>
      <c r="E74" s="71" t="s">
        <v>210</v>
      </c>
      <c r="F74" s="71" t="s">
        <v>211</v>
      </c>
      <c r="G74" s="124" t="s">
        <v>259</v>
      </c>
      <c r="H74" s="3">
        <v>475</v>
      </c>
      <c r="I74" s="3" t="s">
        <v>21</v>
      </c>
      <c r="J74" s="71" t="s">
        <v>793</v>
      </c>
      <c r="K74" s="3" t="s">
        <v>22</v>
      </c>
      <c r="L74" s="71" t="s">
        <v>212</v>
      </c>
      <c r="M74" s="3" t="s">
        <v>465</v>
      </c>
      <c r="N74" s="19">
        <v>41191</v>
      </c>
      <c r="O74" s="3" t="s">
        <v>25</v>
      </c>
      <c r="P74" s="3" t="s">
        <v>32</v>
      </c>
      <c r="Q74" s="3" t="s">
        <v>43</v>
      </c>
      <c r="R74" s="71" t="s">
        <v>34</v>
      </c>
      <c r="S74" s="3" t="s">
        <v>70</v>
      </c>
      <c r="T74" s="120">
        <v>180000000</v>
      </c>
      <c r="U74" s="3">
        <v>150</v>
      </c>
      <c r="V74" s="3">
        <v>200</v>
      </c>
      <c r="W74" s="3">
        <v>100</v>
      </c>
      <c r="X74" s="19">
        <v>41144</v>
      </c>
      <c r="Y74" s="3" t="s">
        <v>512</v>
      </c>
      <c r="Z74" s="19">
        <v>41429</v>
      </c>
      <c r="AA74" s="19" t="s">
        <v>497</v>
      </c>
      <c r="AB74" s="121">
        <v>7515224992</v>
      </c>
      <c r="AC74" s="121">
        <v>525315015</v>
      </c>
    </row>
    <row r="75" spans="1:29" ht="60" customHeight="1" x14ac:dyDescent="0.2">
      <c r="A75" s="3" t="s">
        <v>474</v>
      </c>
      <c r="B75" s="19">
        <v>41128</v>
      </c>
      <c r="C75" s="19">
        <v>41143</v>
      </c>
      <c r="D75" s="45" t="s">
        <v>1924</v>
      </c>
      <c r="E75" s="71" t="s">
        <v>2190</v>
      </c>
      <c r="F75" s="71" t="s">
        <v>219</v>
      </c>
      <c r="G75" s="125" t="s">
        <v>259</v>
      </c>
      <c r="H75" s="3">
        <v>476</v>
      </c>
      <c r="I75" s="3" t="s">
        <v>21</v>
      </c>
      <c r="J75" s="71" t="s">
        <v>2406</v>
      </c>
      <c r="K75" s="3" t="s">
        <v>47</v>
      </c>
      <c r="L75" s="71" t="s">
        <v>174</v>
      </c>
      <c r="M75" s="3" t="s">
        <v>475</v>
      </c>
      <c r="N75" s="19">
        <v>41212</v>
      </c>
      <c r="O75" s="3" t="s">
        <v>25</v>
      </c>
      <c r="P75" s="3" t="s">
        <v>32</v>
      </c>
      <c r="Q75" s="3" t="s">
        <v>57</v>
      </c>
      <c r="R75" s="71" t="s">
        <v>34</v>
      </c>
      <c r="S75" s="3" t="s">
        <v>220</v>
      </c>
      <c r="T75" s="120">
        <v>240000</v>
      </c>
      <c r="U75" s="3">
        <v>15</v>
      </c>
      <c r="V75" s="3">
        <v>15</v>
      </c>
      <c r="W75" s="3">
        <v>15</v>
      </c>
      <c r="X75" s="19">
        <v>41121</v>
      </c>
      <c r="Y75" s="3" t="s">
        <v>512</v>
      </c>
      <c r="Z75" s="19">
        <v>41243</v>
      </c>
      <c r="AA75" s="19" t="s">
        <v>2381</v>
      </c>
      <c r="AB75" s="121">
        <v>7445116018</v>
      </c>
      <c r="AC75" s="121">
        <v>355248950</v>
      </c>
    </row>
    <row r="76" spans="1:29" ht="60" customHeight="1" x14ac:dyDescent="0.2">
      <c r="A76" s="3" t="s">
        <v>467</v>
      </c>
      <c r="B76" s="19">
        <v>41157</v>
      </c>
      <c r="C76" s="19">
        <v>41176</v>
      </c>
      <c r="D76" s="45" t="s">
        <v>1925</v>
      </c>
      <c r="E76" s="71" t="s">
        <v>2191</v>
      </c>
      <c r="F76" s="71" t="s">
        <v>213</v>
      </c>
      <c r="G76" s="124" t="s">
        <v>259</v>
      </c>
      <c r="H76" s="3">
        <v>476</v>
      </c>
      <c r="I76" s="3" t="s">
        <v>21</v>
      </c>
      <c r="J76" s="71" t="s">
        <v>169</v>
      </c>
      <c r="K76" s="3" t="s">
        <v>22</v>
      </c>
      <c r="L76" s="71" t="s">
        <v>214</v>
      </c>
      <c r="M76" s="3" t="s">
        <v>2119</v>
      </c>
      <c r="N76" s="3" t="s">
        <v>2119</v>
      </c>
      <c r="O76" s="3" t="s">
        <v>25</v>
      </c>
      <c r="P76" s="3" t="s">
        <v>32</v>
      </c>
      <c r="Q76" s="3" t="s">
        <v>215</v>
      </c>
      <c r="R76" s="71" t="s">
        <v>26</v>
      </c>
      <c r="S76" s="3" t="s">
        <v>122</v>
      </c>
      <c r="T76" s="120">
        <v>2225000</v>
      </c>
      <c r="U76" s="3">
        <v>0</v>
      </c>
      <c r="V76" s="3">
        <v>0</v>
      </c>
      <c r="W76" s="3">
        <v>0</v>
      </c>
      <c r="X76" s="19">
        <v>41152</v>
      </c>
      <c r="Y76" s="3" t="s">
        <v>512</v>
      </c>
      <c r="Z76" s="19">
        <v>41520</v>
      </c>
      <c r="AA76" s="19" t="s">
        <v>2381</v>
      </c>
      <c r="AB76" s="121">
        <v>7529382001</v>
      </c>
      <c r="AC76" s="121">
        <v>432432954</v>
      </c>
    </row>
    <row r="77" spans="1:29" ht="60" customHeight="1" x14ac:dyDescent="0.2">
      <c r="A77" s="3" t="s">
        <v>470</v>
      </c>
      <c r="B77" s="19">
        <v>41164</v>
      </c>
      <c r="C77" s="19">
        <v>41183</v>
      </c>
      <c r="D77" s="45" t="s">
        <v>1926</v>
      </c>
      <c r="E77" s="71" t="s">
        <v>2192</v>
      </c>
      <c r="F77" s="71" t="s">
        <v>217</v>
      </c>
      <c r="G77" s="124" t="s">
        <v>259</v>
      </c>
      <c r="H77" s="3">
        <v>476</v>
      </c>
      <c r="I77" s="3" t="s">
        <v>21</v>
      </c>
      <c r="J77" s="71" t="s">
        <v>2406</v>
      </c>
      <c r="K77" s="3" t="s">
        <v>22</v>
      </c>
      <c r="L77" s="71" t="s">
        <v>187</v>
      </c>
      <c r="M77" s="3" t="s">
        <v>471</v>
      </c>
      <c r="N77" s="19">
        <v>41212</v>
      </c>
      <c r="O77" s="3" t="s">
        <v>25</v>
      </c>
      <c r="P77" s="3" t="s">
        <v>32</v>
      </c>
      <c r="Q77" s="71" t="s">
        <v>218</v>
      </c>
      <c r="R77" s="71" t="s">
        <v>26</v>
      </c>
      <c r="S77" s="3" t="s">
        <v>62</v>
      </c>
      <c r="T77" s="120">
        <v>5250000</v>
      </c>
      <c r="U77" s="3">
        <v>0</v>
      </c>
      <c r="V77" s="3">
        <v>0</v>
      </c>
      <c r="W77" s="3">
        <v>0</v>
      </c>
      <c r="X77" s="19">
        <v>41157</v>
      </c>
      <c r="Y77" s="3" t="s">
        <v>512</v>
      </c>
      <c r="Z77" s="19">
        <v>41359</v>
      </c>
      <c r="AA77" s="19" t="s">
        <v>518</v>
      </c>
      <c r="AB77" s="121">
        <v>7959905997</v>
      </c>
      <c r="AC77" s="121">
        <v>406988944</v>
      </c>
    </row>
    <row r="78" spans="1:29" ht="60" customHeight="1" x14ac:dyDescent="0.2">
      <c r="A78" s="3" t="s">
        <v>468</v>
      </c>
      <c r="B78" s="19">
        <v>41164</v>
      </c>
      <c r="C78" s="19">
        <v>41183</v>
      </c>
      <c r="D78" s="45" t="s">
        <v>1927</v>
      </c>
      <c r="E78" s="71" t="s">
        <v>216</v>
      </c>
      <c r="F78" s="71" t="s">
        <v>2259</v>
      </c>
      <c r="G78" s="124" t="s">
        <v>259</v>
      </c>
      <c r="H78" s="3">
        <v>476</v>
      </c>
      <c r="I78" s="3" t="s">
        <v>21</v>
      </c>
      <c r="J78" s="71" t="s">
        <v>2444</v>
      </c>
      <c r="K78" s="3" t="s">
        <v>22</v>
      </c>
      <c r="L78" s="71" t="s">
        <v>214</v>
      </c>
      <c r="M78" s="3" t="s">
        <v>469</v>
      </c>
      <c r="N78" s="19">
        <v>41212</v>
      </c>
      <c r="O78" s="3" t="s">
        <v>25</v>
      </c>
      <c r="P78" s="3" t="s">
        <v>32</v>
      </c>
      <c r="Q78" s="3" t="s">
        <v>43</v>
      </c>
      <c r="R78" s="71" t="s">
        <v>34</v>
      </c>
      <c r="S78" s="3" t="s">
        <v>70</v>
      </c>
      <c r="T78" s="120">
        <v>165000000</v>
      </c>
      <c r="U78" s="3">
        <v>150</v>
      </c>
      <c r="V78" s="3">
        <v>300</v>
      </c>
      <c r="W78" s="3">
        <v>150</v>
      </c>
      <c r="X78" s="19">
        <v>41162</v>
      </c>
      <c r="Y78" s="3" t="s">
        <v>512</v>
      </c>
      <c r="Z78" s="19">
        <v>41407</v>
      </c>
      <c r="AA78" s="19" t="s">
        <v>497</v>
      </c>
      <c r="AB78" s="121">
        <v>7513888996</v>
      </c>
      <c r="AC78" s="121">
        <v>523880976</v>
      </c>
    </row>
    <row r="79" spans="1:29" ht="60" customHeight="1" x14ac:dyDescent="0.2">
      <c r="A79" s="3" t="s">
        <v>472</v>
      </c>
      <c r="B79" s="19">
        <v>41184</v>
      </c>
      <c r="C79" s="19">
        <v>41199</v>
      </c>
      <c r="D79" s="45" t="s">
        <v>1928</v>
      </c>
      <c r="E79" s="71" t="s">
        <v>2193</v>
      </c>
      <c r="F79" s="71" t="s">
        <v>2260</v>
      </c>
      <c r="G79" s="125" t="s">
        <v>259</v>
      </c>
      <c r="H79" s="3">
        <v>476</v>
      </c>
      <c r="I79" s="3" t="s">
        <v>21</v>
      </c>
      <c r="J79" s="71" t="s">
        <v>169</v>
      </c>
      <c r="K79" s="3" t="s">
        <v>22</v>
      </c>
      <c r="L79" s="71" t="s">
        <v>214</v>
      </c>
      <c r="M79" s="3" t="s">
        <v>473</v>
      </c>
      <c r="N79" s="19">
        <v>41212</v>
      </c>
      <c r="O79" s="3" t="s">
        <v>25</v>
      </c>
      <c r="P79" s="3" t="s">
        <v>32</v>
      </c>
      <c r="Q79" s="3" t="s">
        <v>43</v>
      </c>
      <c r="R79" s="71" t="s">
        <v>34</v>
      </c>
      <c r="S79" s="3" t="s">
        <v>44</v>
      </c>
      <c r="T79" s="120">
        <v>35000000</v>
      </c>
      <c r="U79" s="3">
        <v>200</v>
      </c>
      <c r="V79" s="3">
        <v>280</v>
      </c>
      <c r="W79" s="3">
        <v>100</v>
      </c>
      <c r="X79" s="19">
        <v>41177</v>
      </c>
      <c r="Y79" s="3" t="s">
        <v>512</v>
      </c>
      <c r="Z79" s="19">
        <v>41396</v>
      </c>
      <c r="AA79" s="19" t="s">
        <v>2378</v>
      </c>
      <c r="AB79" s="121">
        <v>7531489972</v>
      </c>
      <c r="AC79" s="121">
        <v>516563045</v>
      </c>
    </row>
    <row r="80" spans="1:29" ht="60" customHeight="1" x14ac:dyDescent="0.2">
      <c r="A80" s="3" t="s">
        <v>476</v>
      </c>
      <c r="B80" s="19">
        <v>41192</v>
      </c>
      <c r="C80" s="19">
        <v>41207</v>
      </c>
      <c r="D80" s="45" t="s">
        <v>1929</v>
      </c>
      <c r="E80" s="71" t="s">
        <v>221</v>
      </c>
      <c r="F80" s="71" t="s">
        <v>222</v>
      </c>
      <c r="G80" s="124" t="s">
        <v>259</v>
      </c>
      <c r="H80" s="3">
        <v>477</v>
      </c>
      <c r="I80" s="3" t="s">
        <v>21</v>
      </c>
      <c r="J80" s="71" t="s">
        <v>2445</v>
      </c>
      <c r="K80" s="3" t="s">
        <v>22</v>
      </c>
      <c r="L80" s="71" t="s">
        <v>223</v>
      </c>
      <c r="M80" s="3" t="s">
        <v>2119</v>
      </c>
      <c r="N80" s="3" t="s">
        <v>2119</v>
      </c>
      <c r="O80" s="3" t="s">
        <v>25</v>
      </c>
      <c r="P80" s="3" t="s">
        <v>32</v>
      </c>
      <c r="Q80" s="3" t="s">
        <v>61</v>
      </c>
      <c r="R80" s="71" t="s">
        <v>34</v>
      </c>
      <c r="S80" s="3" t="s">
        <v>70</v>
      </c>
      <c r="T80" s="120">
        <v>78000000</v>
      </c>
      <c r="U80" s="3">
        <v>65</v>
      </c>
      <c r="V80" s="3">
        <v>75</v>
      </c>
      <c r="W80" s="3">
        <v>40</v>
      </c>
      <c r="X80" s="19">
        <v>41186</v>
      </c>
      <c r="Y80" s="3" t="s">
        <v>512</v>
      </c>
      <c r="Z80" s="19">
        <v>41379</v>
      </c>
      <c r="AA80" s="19" t="s">
        <v>497</v>
      </c>
      <c r="AB80" s="121">
        <v>7541305974</v>
      </c>
      <c r="AC80" s="121">
        <v>441329043</v>
      </c>
    </row>
    <row r="81" spans="1:29" ht="60" customHeight="1" x14ac:dyDescent="0.2">
      <c r="A81" s="3" t="s">
        <v>477</v>
      </c>
      <c r="B81" s="19">
        <v>41192</v>
      </c>
      <c r="C81" s="19">
        <v>41207</v>
      </c>
      <c r="D81" s="45" t="s">
        <v>1930</v>
      </c>
      <c r="E81" s="71" t="s">
        <v>224</v>
      </c>
      <c r="F81" s="71" t="s">
        <v>225</v>
      </c>
      <c r="G81" s="124" t="s">
        <v>259</v>
      </c>
      <c r="H81" s="3">
        <v>477</v>
      </c>
      <c r="I81" s="3" t="s">
        <v>21</v>
      </c>
      <c r="J81" s="71" t="s">
        <v>2445</v>
      </c>
      <c r="K81" s="3" t="s">
        <v>22</v>
      </c>
      <c r="L81" s="71" t="s">
        <v>226</v>
      </c>
      <c r="M81" s="3" t="s">
        <v>2119</v>
      </c>
      <c r="N81" s="3" t="s">
        <v>2119</v>
      </c>
      <c r="O81" s="3" t="s">
        <v>25</v>
      </c>
      <c r="P81" s="3" t="s">
        <v>32</v>
      </c>
      <c r="Q81" s="3" t="s">
        <v>61</v>
      </c>
      <c r="R81" s="71" t="s">
        <v>34</v>
      </c>
      <c r="S81" s="3" t="s">
        <v>70</v>
      </c>
      <c r="T81" s="120">
        <v>78000000</v>
      </c>
      <c r="U81" s="3">
        <v>55</v>
      </c>
      <c r="V81" s="3">
        <v>65</v>
      </c>
      <c r="W81" s="3">
        <v>40</v>
      </c>
      <c r="X81" s="19">
        <v>41186</v>
      </c>
      <c r="Y81" s="3" t="s">
        <v>512</v>
      </c>
      <c r="Z81" s="19">
        <v>41388</v>
      </c>
      <c r="AA81" s="19" t="s">
        <v>497</v>
      </c>
      <c r="AB81" s="121">
        <v>7541305974</v>
      </c>
      <c r="AC81" s="121">
        <v>441329043</v>
      </c>
    </row>
    <row r="82" spans="1:29" ht="60" customHeight="1" x14ac:dyDescent="0.2">
      <c r="A82" s="3" t="s">
        <v>478</v>
      </c>
      <c r="B82" s="19">
        <v>41200</v>
      </c>
      <c r="C82" s="19">
        <v>41218</v>
      </c>
      <c r="D82" s="45" t="s">
        <v>1931</v>
      </c>
      <c r="E82" s="71" t="s">
        <v>2194</v>
      </c>
      <c r="F82" s="71" t="s">
        <v>2261</v>
      </c>
      <c r="G82" s="124" t="s">
        <v>259</v>
      </c>
      <c r="H82" s="3">
        <v>477</v>
      </c>
      <c r="I82" s="3" t="s">
        <v>21</v>
      </c>
      <c r="J82" s="71" t="s">
        <v>2273</v>
      </c>
      <c r="K82" s="3" t="s">
        <v>22</v>
      </c>
      <c r="L82" s="71" t="s">
        <v>227</v>
      </c>
      <c r="M82" s="3" t="s">
        <v>479</v>
      </c>
      <c r="N82" s="19">
        <v>41227</v>
      </c>
      <c r="O82" s="3" t="s">
        <v>25</v>
      </c>
      <c r="P82" s="3" t="s">
        <v>32</v>
      </c>
      <c r="Q82" s="3" t="s">
        <v>57</v>
      </c>
      <c r="R82" s="71" t="s">
        <v>34</v>
      </c>
      <c r="S82" s="3" t="s">
        <v>44</v>
      </c>
      <c r="T82" s="120">
        <v>500000</v>
      </c>
      <c r="U82" s="3">
        <v>0</v>
      </c>
      <c r="V82" s="3">
        <v>0</v>
      </c>
      <c r="W82" s="3">
        <v>0</v>
      </c>
      <c r="X82" s="19">
        <v>41194</v>
      </c>
      <c r="Y82" s="3" t="s">
        <v>512</v>
      </c>
      <c r="Z82" s="19">
        <v>41299</v>
      </c>
      <c r="AA82" s="19" t="s">
        <v>2378</v>
      </c>
      <c r="AB82" s="121">
        <v>7491525985</v>
      </c>
      <c r="AC82" s="121">
        <v>380770030</v>
      </c>
    </row>
    <row r="83" spans="1:29" ht="60" customHeight="1" x14ac:dyDescent="0.2">
      <c r="A83" s="3" t="s">
        <v>480</v>
      </c>
      <c r="B83" s="19">
        <v>41192</v>
      </c>
      <c r="C83" s="19">
        <v>41207</v>
      </c>
      <c r="D83" s="45" t="s">
        <v>1932</v>
      </c>
      <c r="E83" s="71" t="s">
        <v>2195</v>
      </c>
      <c r="F83" s="71" t="s">
        <v>228</v>
      </c>
      <c r="G83" s="124" t="s">
        <v>259</v>
      </c>
      <c r="H83" s="3">
        <v>478</v>
      </c>
      <c r="I83" s="3" t="s">
        <v>21</v>
      </c>
      <c r="J83" s="71" t="s">
        <v>2406</v>
      </c>
      <c r="K83" s="3" t="s">
        <v>22</v>
      </c>
      <c r="L83" s="71" t="s">
        <v>229</v>
      </c>
      <c r="M83" s="3" t="s">
        <v>481</v>
      </c>
      <c r="N83" s="19">
        <v>41227</v>
      </c>
      <c r="O83" s="3" t="s">
        <v>25</v>
      </c>
      <c r="P83" s="3" t="s">
        <v>32</v>
      </c>
      <c r="Q83" s="3" t="s">
        <v>39</v>
      </c>
      <c r="R83" s="71" t="s">
        <v>34</v>
      </c>
      <c r="S83" s="3" t="s">
        <v>65</v>
      </c>
      <c r="T83" s="120">
        <v>0</v>
      </c>
      <c r="U83" s="3">
        <v>0</v>
      </c>
      <c r="V83" s="3">
        <v>0</v>
      </c>
      <c r="W83" s="3">
        <v>0</v>
      </c>
      <c r="X83" s="19">
        <v>41186</v>
      </c>
      <c r="Y83" s="3" t="s">
        <v>512</v>
      </c>
      <c r="Z83" s="19">
        <v>41379</v>
      </c>
      <c r="AA83" s="19" t="s">
        <v>2378</v>
      </c>
      <c r="AB83" s="121">
        <v>7371099987</v>
      </c>
      <c r="AC83" s="121">
        <v>350099994</v>
      </c>
    </row>
    <row r="84" spans="1:29" ht="60" customHeight="1" x14ac:dyDescent="0.2">
      <c r="A84" s="3" t="s">
        <v>483</v>
      </c>
      <c r="B84" s="19">
        <v>41212</v>
      </c>
      <c r="C84" s="19">
        <v>41228</v>
      </c>
      <c r="D84" s="45" t="s">
        <v>1933</v>
      </c>
      <c r="E84" s="71" t="s">
        <v>2196</v>
      </c>
      <c r="F84" s="71" t="s">
        <v>2262</v>
      </c>
      <c r="G84" s="124" t="s">
        <v>259</v>
      </c>
      <c r="H84" s="3">
        <v>478</v>
      </c>
      <c r="I84" s="3" t="s">
        <v>21</v>
      </c>
      <c r="J84" s="71" t="s">
        <v>2406</v>
      </c>
      <c r="K84" s="3" t="s">
        <v>22</v>
      </c>
      <c r="L84" s="71" t="s">
        <v>233</v>
      </c>
      <c r="M84" s="3" t="s">
        <v>484</v>
      </c>
      <c r="N84" s="19">
        <v>41227</v>
      </c>
      <c r="O84" s="3" t="s">
        <v>25</v>
      </c>
      <c r="P84" s="3" t="s">
        <v>32</v>
      </c>
      <c r="Q84" s="3" t="s">
        <v>156</v>
      </c>
      <c r="R84" s="71" t="s">
        <v>34</v>
      </c>
      <c r="S84" s="3" t="s">
        <v>122</v>
      </c>
      <c r="T84" s="120">
        <v>15700000</v>
      </c>
      <c r="U84" s="3">
        <v>40</v>
      </c>
      <c r="V84" s="3">
        <v>45</v>
      </c>
      <c r="W84" s="3">
        <v>40</v>
      </c>
      <c r="X84" s="19">
        <v>41208</v>
      </c>
      <c r="Y84" s="3" t="s">
        <v>512</v>
      </c>
      <c r="Z84" s="19">
        <v>41450</v>
      </c>
      <c r="AA84" s="19" t="s">
        <v>2381</v>
      </c>
      <c r="AB84" s="121">
        <v>7525421968</v>
      </c>
      <c r="AC84" s="121">
        <v>379051972</v>
      </c>
    </row>
    <row r="85" spans="1:29" ht="60" customHeight="1" x14ac:dyDescent="0.2">
      <c r="A85" s="3" t="s">
        <v>482</v>
      </c>
      <c r="B85" s="19">
        <v>41212</v>
      </c>
      <c r="C85" s="19">
        <v>41228</v>
      </c>
      <c r="D85" s="45" t="s">
        <v>1934</v>
      </c>
      <c r="E85" s="71" t="s">
        <v>2197</v>
      </c>
      <c r="F85" s="71" t="s">
        <v>230</v>
      </c>
      <c r="G85" s="124" t="s">
        <v>259</v>
      </c>
      <c r="H85" s="3">
        <v>478</v>
      </c>
      <c r="I85" s="3" t="s">
        <v>21</v>
      </c>
      <c r="J85" s="71" t="s">
        <v>2446</v>
      </c>
      <c r="K85" s="3" t="s">
        <v>47</v>
      </c>
      <c r="L85" s="71" t="s">
        <v>231</v>
      </c>
      <c r="M85" s="3" t="s">
        <v>2119</v>
      </c>
      <c r="N85" s="3" t="s">
        <v>2119</v>
      </c>
      <c r="O85" s="3" t="s">
        <v>25</v>
      </c>
      <c r="P85" s="3" t="s">
        <v>32</v>
      </c>
      <c r="Q85" s="3" t="s">
        <v>43</v>
      </c>
      <c r="R85" s="71" t="s">
        <v>34</v>
      </c>
      <c r="S85" s="3" t="s">
        <v>232</v>
      </c>
      <c r="T85" s="120">
        <v>1277330</v>
      </c>
      <c r="U85" s="3">
        <v>10</v>
      </c>
      <c r="V85" s="3">
        <v>14</v>
      </c>
      <c r="W85" s="3">
        <v>14</v>
      </c>
      <c r="X85" s="19">
        <v>41208</v>
      </c>
      <c r="Y85" s="3" t="s">
        <v>536</v>
      </c>
      <c r="Z85" s="19">
        <v>41626</v>
      </c>
      <c r="AA85" s="19" t="s">
        <v>2378</v>
      </c>
      <c r="AB85" s="121">
        <v>7508484007</v>
      </c>
      <c r="AC85" s="121">
        <v>506609987</v>
      </c>
    </row>
    <row r="86" spans="1:29" ht="60" customHeight="1" x14ac:dyDescent="0.2">
      <c r="A86" s="3" t="s">
        <v>485</v>
      </c>
      <c r="B86" s="19">
        <v>41212</v>
      </c>
      <c r="C86" s="19">
        <v>41228</v>
      </c>
      <c r="D86" s="45" t="s">
        <v>1935</v>
      </c>
      <c r="E86" s="71" t="s">
        <v>234</v>
      </c>
      <c r="F86" s="71" t="s">
        <v>235</v>
      </c>
      <c r="G86" s="124" t="s">
        <v>259</v>
      </c>
      <c r="H86" s="3">
        <v>479</v>
      </c>
      <c r="I86" s="3" t="s">
        <v>21</v>
      </c>
      <c r="J86" s="71" t="s">
        <v>2447</v>
      </c>
      <c r="K86" s="3" t="s">
        <v>22</v>
      </c>
      <c r="L86" s="71" t="s">
        <v>236</v>
      </c>
      <c r="M86" s="3" t="s">
        <v>486</v>
      </c>
      <c r="N86" s="19">
        <v>41255</v>
      </c>
      <c r="O86" s="3" t="s">
        <v>25</v>
      </c>
      <c r="P86" s="3" t="s">
        <v>32</v>
      </c>
      <c r="Q86" s="3" t="s">
        <v>156</v>
      </c>
      <c r="R86" s="71" t="s">
        <v>34</v>
      </c>
      <c r="S86" s="3" t="s">
        <v>44</v>
      </c>
      <c r="T86" s="120">
        <v>13000000</v>
      </c>
      <c r="U86" s="3">
        <v>100</v>
      </c>
      <c r="V86" s="3">
        <v>150</v>
      </c>
      <c r="W86" s="3">
        <v>40</v>
      </c>
      <c r="X86" s="19">
        <v>41208</v>
      </c>
      <c r="Y86" s="3" t="s">
        <v>512</v>
      </c>
      <c r="Z86" s="19">
        <v>41421</v>
      </c>
      <c r="AA86" s="19" t="s">
        <v>2378</v>
      </c>
      <c r="AB86" s="121">
        <v>7538219975</v>
      </c>
      <c r="AC86" s="121">
        <v>373278028</v>
      </c>
    </row>
    <row r="87" spans="1:29" ht="60" customHeight="1" x14ac:dyDescent="0.2">
      <c r="A87" s="3" t="s">
        <v>487</v>
      </c>
      <c r="B87" s="19">
        <v>41213</v>
      </c>
      <c r="C87" s="19">
        <v>41229</v>
      </c>
      <c r="D87" s="45" t="s">
        <v>1936</v>
      </c>
      <c r="E87" s="71" t="s">
        <v>2198</v>
      </c>
      <c r="F87" s="71" t="s">
        <v>235</v>
      </c>
      <c r="G87" s="124" t="s">
        <v>259</v>
      </c>
      <c r="H87" s="3">
        <v>479</v>
      </c>
      <c r="I87" s="3" t="s">
        <v>21</v>
      </c>
      <c r="J87" s="71" t="s">
        <v>2451</v>
      </c>
      <c r="K87" s="3" t="s">
        <v>22</v>
      </c>
      <c r="L87" s="71" t="s">
        <v>237</v>
      </c>
      <c r="M87" s="3" t="s">
        <v>488</v>
      </c>
      <c r="N87" s="19">
        <v>41255</v>
      </c>
      <c r="O87" s="3" t="s">
        <v>25</v>
      </c>
      <c r="P87" s="3" t="s">
        <v>32</v>
      </c>
      <c r="Q87" s="3" t="s">
        <v>156</v>
      </c>
      <c r="R87" s="71" t="s">
        <v>34</v>
      </c>
      <c r="S87" s="3" t="s">
        <v>44</v>
      </c>
      <c r="T87" s="120">
        <v>400000</v>
      </c>
      <c r="U87" s="3">
        <v>48</v>
      </c>
      <c r="V87" s="3">
        <v>52</v>
      </c>
      <c r="W87" s="3">
        <v>18</v>
      </c>
      <c r="X87" s="19">
        <v>41208</v>
      </c>
      <c r="Y87" s="3" t="s">
        <v>512</v>
      </c>
      <c r="Z87" s="19">
        <v>41416</v>
      </c>
      <c r="AA87" s="19" t="s">
        <v>2378</v>
      </c>
      <c r="AB87" s="121">
        <v>7548900015</v>
      </c>
      <c r="AC87" s="121">
        <v>382400025</v>
      </c>
    </row>
    <row r="88" spans="1:29" ht="60" customHeight="1" x14ac:dyDescent="0.2">
      <c r="A88" s="3" t="s">
        <v>495</v>
      </c>
      <c r="B88" s="19">
        <v>41219</v>
      </c>
      <c r="C88" s="19">
        <v>41233</v>
      </c>
      <c r="D88" s="45" t="s">
        <v>1937</v>
      </c>
      <c r="E88" s="71" t="s">
        <v>242</v>
      </c>
      <c r="F88" s="71" t="s">
        <v>2263</v>
      </c>
      <c r="G88" s="124" t="s">
        <v>259</v>
      </c>
      <c r="H88" s="3">
        <v>479</v>
      </c>
      <c r="I88" s="3" t="s">
        <v>21</v>
      </c>
      <c r="J88" s="71" t="s">
        <v>2450</v>
      </c>
      <c r="K88" s="3" t="s">
        <v>22</v>
      </c>
      <c r="L88" s="71" t="s">
        <v>237</v>
      </c>
      <c r="M88" s="3" t="s">
        <v>496</v>
      </c>
      <c r="N88" s="19">
        <v>41255</v>
      </c>
      <c r="O88" s="3" t="s">
        <v>25</v>
      </c>
      <c r="P88" s="3" t="s">
        <v>32</v>
      </c>
      <c r="Q88" s="3" t="s">
        <v>39</v>
      </c>
      <c r="R88" s="71" t="s">
        <v>34</v>
      </c>
      <c r="S88" s="3" t="s">
        <v>70</v>
      </c>
      <c r="T88" s="120">
        <v>13000000</v>
      </c>
      <c r="U88" s="3">
        <v>80</v>
      </c>
      <c r="V88" s="3">
        <v>85</v>
      </c>
      <c r="W88" s="3">
        <v>12</v>
      </c>
      <c r="X88" s="19">
        <v>41243</v>
      </c>
      <c r="Y88" s="3" t="s">
        <v>512</v>
      </c>
      <c r="Z88" s="19">
        <v>41424</v>
      </c>
      <c r="AA88" s="19" t="s">
        <v>497</v>
      </c>
      <c r="AB88" s="121">
        <v>7330581044</v>
      </c>
      <c r="AC88" s="121">
        <v>410601963</v>
      </c>
    </row>
    <row r="89" spans="1:29" ht="60" customHeight="1" x14ac:dyDescent="0.2">
      <c r="A89" s="3" t="s">
        <v>489</v>
      </c>
      <c r="B89" s="19">
        <v>41225</v>
      </c>
      <c r="C89" s="19">
        <v>41239</v>
      </c>
      <c r="D89" s="45" t="s">
        <v>1938</v>
      </c>
      <c r="E89" s="71" t="s">
        <v>2199</v>
      </c>
      <c r="F89" s="71" t="s">
        <v>2264</v>
      </c>
      <c r="G89" s="125" t="s">
        <v>259</v>
      </c>
      <c r="H89" s="3">
        <v>479</v>
      </c>
      <c r="I89" s="3" t="s">
        <v>21</v>
      </c>
      <c r="J89" s="71" t="s">
        <v>793</v>
      </c>
      <c r="K89" s="3" t="s">
        <v>47</v>
      </c>
      <c r="L89" s="71" t="s">
        <v>238</v>
      </c>
      <c r="M89" s="3" t="s">
        <v>490</v>
      </c>
      <c r="N89" s="19">
        <v>41256</v>
      </c>
      <c r="O89" s="3" t="s">
        <v>25</v>
      </c>
      <c r="P89" s="3" t="s">
        <v>32</v>
      </c>
      <c r="Q89" s="3" t="s">
        <v>156</v>
      </c>
      <c r="R89" s="71" t="s">
        <v>34</v>
      </c>
      <c r="S89" s="3" t="s">
        <v>62</v>
      </c>
      <c r="T89" s="120">
        <v>108000000</v>
      </c>
      <c r="U89" s="3">
        <v>149</v>
      </c>
      <c r="V89" s="3">
        <v>360</v>
      </c>
      <c r="W89" s="3">
        <v>0</v>
      </c>
      <c r="X89" s="19">
        <v>41220</v>
      </c>
      <c r="Y89" s="3" t="s">
        <v>512</v>
      </c>
      <c r="Z89" s="19">
        <v>41422</v>
      </c>
      <c r="AA89" s="19" t="s">
        <v>518</v>
      </c>
      <c r="AB89" s="121">
        <v>7556050973</v>
      </c>
      <c r="AC89" s="121">
        <v>375265026</v>
      </c>
    </row>
    <row r="90" spans="1:29" ht="60" customHeight="1" x14ac:dyDescent="0.2">
      <c r="A90" s="3" t="s">
        <v>493</v>
      </c>
      <c r="B90" s="19">
        <v>41233</v>
      </c>
      <c r="C90" s="19">
        <v>41247</v>
      </c>
      <c r="D90" s="45" t="s">
        <v>1939</v>
      </c>
      <c r="E90" s="71" t="s">
        <v>2200</v>
      </c>
      <c r="F90" s="71" t="s">
        <v>2265</v>
      </c>
      <c r="G90" s="124" t="s">
        <v>259</v>
      </c>
      <c r="H90" s="3">
        <v>479</v>
      </c>
      <c r="I90" s="3" t="s">
        <v>21</v>
      </c>
      <c r="J90" s="71" t="s">
        <v>533</v>
      </c>
      <c r="K90" s="3" t="s">
        <v>47</v>
      </c>
      <c r="L90" s="71" t="s">
        <v>240</v>
      </c>
      <c r="M90" s="3" t="s">
        <v>494</v>
      </c>
      <c r="N90" s="19">
        <v>41255</v>
      </c>
      <c r="O90" s="3" t="s">
        <v>25</v>
      </c>
      <c r="P90" s="3" t="s">
        <v>32</v>
      </c>
      <c r="Q90" s="3" t="s">
        <v>57</v>
      </c>
      <c r="R90" s="71" t="s">
        <v>34</v>
      </c>
      <c r="S90" s="3" t="s">
        <v>241</v>
      </c>
      <c r="T90" s="120">
        <v>4330000</v>
      </c>
      <c r="U90" s="3">
        <v>200</v>
      </c>
      <c r="V90" s="3">
        <v>350</v>
      </c>
      <c r="W90" s="3">
        <v>90</v>
      </c>
      <c r="X90" s="19">
        <v>41227</v>
      </c>
      <c r="Y90" s="3" t="s">
        <v>512</v>
      </c>
      <c r="Z90" s="19">
        <v>41324</v>
      </c>
      <c r="AA90" s="19" t="s">
        <v>2378</v>
      </c>
      <c r="AB90" s="121">
        <v>7445836508</v>
      </c>
      <c r="AC90" s="121">
        <v>355093945</v>
      </c>
    </row>
    <row r="91" spans="1:29" ht="60" customHeight="1" x14ac:dyDescent="0.2">
      <c r="A91" s="3" t="s">
        <v>491</v>
      </c>
      <c r="B91" s="19">
        <v>41233</v>
      </c>
      <c r="C91" s="19">
        <v>41247</v>
      </c>
      <c r="D91" s="45" t="s">
        <v>1940</v>
      </c>
      <c r="E91" s="71" t="s">
        <v>2201</v>
      </c>
      <c r="F91" s="71" t="s">
        <v>2266</v>
      </c>
      <c r="G91" s="124" t="s">
        <v>259</v>
      </c>
      <c r="H91" s="3">
        <v>479</v>
      </c>
      <c r="I91" s="3" t="s">
        <v>21</v>
      </c>
      <c r="J91" s="71" t="s">
        <v>533</v>
      </c>
      <c r="K91" s="3" t="s">
        <v>22</v>
      </c>
      <c r="L91" s="71" t="s">
        <v>239</v>
      </c>
      <c r="M91" s="3" t="s">
        <v>492</v>
      </c>
      <c r="N91" s="19">
        <v>41255</v>
      </c>
      <c r="O91" s="3" t="s">
        <v>25</v>
      </c>
      <c r="P91" s="3" t="s">
        <v>32</v>
      </c>
      <c r="Q91" s="3" t="s">
        <v>57</v>
      </c>
      <c r="R91" s="71" t="s">
        <v>34</v>
      </c>
      <c r="S91" s="3" t="s">
        <v>44</v>
      </c>
      <c r="T91" s="120">
        <v>75000000</v>
      </c>
      <c r="U91" s="3">
        <v>50</v>
      </c>
      <c r="V91" s="3">
        <v>50</v>
      </c>
      <c r="W91" s="3">
        <v>50</v>
      </c>
      <c r="X91" s="19">
        <v>41227</v>
      </c>
      <c r="Y91" s="3" t="s">
        <v>512</v>
      </c>
      <c r="Z91" s="19">
        <v>41339</v>
      </c>
      <c r="AA91" s="19" t="s">
        <v>2378</v>
      </c>
      <c r="AB91" s="121">
        <v>7473021027</v>
      </c>
      <c r="AC91" s="121">
        <v>390287049</v>
      </c>
    </row>
    <row r="92" spans="1:29" ht="60" customHeight="1" x14ac:dyDescent="0.2">
      <c r="A92" s="3" t="s">
        <v>498</v>
      </c>
      <c r="B92" s="19">
        <v>41236</v>
      </c>
      <c r="C92" s="19">
        <v>41250</v>
      </c>
      <c r="D92" s="45" t="s">
        <v>1941</v>
      </c>
      <c r="E92" s="71" t="s">
        <v>2202</v>
      </c>
      <c r="F92" s="71" t="s">
        <v>243</v>
      </c>
      <c r="G92" s="124" t="s">
        <v>259</v>
      </c>
      <c r="H92" s="3">
        <v>480</v>
      </c>
      <c r="I92" s="3" t="s">
        <v>21</v>
      </c>
      <c r="J92" s="71" t="s">
        <v>2448</v>
      </c>
      <c r="K92" s="3" t="s">
        <v>47</v>
      </c>
      <c r="L92" s="71" t="s">
        <v>244</v>
      </c>
      <c r="M92" s="3" t="s">
        <v>499</v>
      </c>
      <c r="N92" s="19">
        <v>41282</v>
      </c>
      <c r="O92" s="3" t="s">
        <v>80</v>
      </c>
      <c r="P92" s="3" t="s">
        <v>32</v>
      </c>
      <c r="Q92" s="3" t="s">
        <v>57</v>
      </c>
      <c r="R92" s="71" t="s">
        <v>34</v>
      </c>
      <c r="S92" s="3" t="s">
        <v>70</v>
      </c>
      <c r="T92" s="120">
        <v>400000000</v>
      </c>
      <c r="U92" s="3">
        <v>250</v>
      </c>
      <c r="V92" s="3">
        <v>500</v>
      </c>
      <c r="W92" s="3">
        <v>0</v>
      </c>
      <c r="X92" s="19">
        <v>41263</v>
      </c>
      <c r="Y92" s="3" t="s">
        <v>512</v>
      </c>
      <c r="Z92" s="19">
        <v>41457</v>
      </c>
      <c r="AA92" s="19" t="s">
        <v>497</v>
      </c>
      <c r="AB92" s="121">
        <v>7452321982</v>
      </c>
      <c r="AC92" s="121">
        <v>364610046</v>
      </c>
    </row>
    <row r="93" spans="1:29" ht="60" customHeight="1" x14ac:dyDescent="0.2">
      <c r="A93" s="17" t="s">
        <v>540</v>
      </c>
      <c r="B93" s="6">
        <v>41248</v>
      </c>
      <c r="C93" s="6">
        <v>41262</v>
      </c>
      <c r="D93" s="45" t="s">
        <v>1942</v>
      </c>
      <c r="E93" s="71" t="s">
        <v>2203</v>
      </c>
      <c r="F93" s="73" t="s">
        <v>538</v>
      </c>
      <c r="G93" s="125" t="s">
        <v>259</v>
      </c>
      <c r="H93" s="17">
        <v>481</v>
      </c>
      <c r="I93" s="17" t="s">
        <v>21</v>
      </c>
      <c r="J93" s="71" t="s">
        <v>169</v>
      </c>
      <c r="K93" s="17" t="s">
        <v>22</v>
      </c>
      <c r="L93" s="71" t="s">
        <v>541</v>
      </c>
      <c r="M93" s="17" t="s">
        <v>542</v>
      </c>
      <c r="N93" s="6">
        <v>41277</v>
      </c>
      <c r="O93" s="43" t="s">
        <v>25</v>
      </c>
      <c r="P93" s="43" t="s">
        <v>26</v>
      </c>
      <c r="Q93" s="71" t="s">
        <v>539</v>
      </c>
      <c r="R93" s="73" t="s">
        <v>26</v>
      </c>
      <c r="S93" s="43" t="s">
        <v>62</v>
      </c>
      <c r="T93" s="122">
        <v>0</v>
      </c>
      <c r="U93" s="17">
        <v>0</v>
      </c>
      <c r="V93" s="17">
        <v>0</v>
      </c>
      <c r="W93" s="17">
        <v>0</v>
      </c>
      <c r="X93" s="19">
        <v>41243.124988425923</v>
      </c>
      <c r="Y93" s="3" t="s">
        <v>512</v>
      </c>
      <c r="Z93" s="19">
        <v>41486.666655092595</v>
      </c>
      <c r="AA93" s="19" t="s">
        <v>518</v>
      </c>
      <c r="AB93" s="121">
        <v>7444419007</v>
      </c>
      <c r="AC93" s="121">
        <v>353030997</v>
      </c>
    </row>
    <row r="94" spans="1:29" ht="60" customHeight="1" x14ac:dyDescent="0.2">
      <c r="A94" s="3" t="s">
        <v>500</v>
      </c>
      <c r="B94" s="19">
        <v>41250</v>
      </c>
      <c r="C94" s="19">
        <v>41264</v>
      </c>
      <c r="D94" s="45" t="s">
        <v>1943</v>
      </c>
      <c r="E94" s="71" t="s">
        <v>2204</v>
      </c>
      <c r="F94" s="71" t="s">
        <v>245</v>
      </c>
      <c r="G94" s="124" t="s">
        <v>259</v>
      </c>
      <c r="H94" s="3">
        <v>481</v>
      </c>
      <c r="I94" s="3" t="s">
        <v>21</v>
      </c>
      <c r="J94" s="71" t="s">
        <v>169</v>
      </c>
      <c r="K94" s="3" t="s">
        <v>22</v>
      </c>
      <c r="L94" s="71" t="s">
        <v>246</v>
      </c>
      <c r="M94" s="3" t="s">
        <v>501</v>
      </c>
      <c r="N94" s="19">
        <v>41277</v>
      </c>
      <c r="O94" s="3" t="s">
        <v>25</v>
      </c>
      <c r="P94" s="3" t="s">
        <v>32</v>
      </c>
      <c r="Q94" s="3" t="s">
        <v>53</v>
      </c>
      <c r="R94" s="71" t="s">
        <v>34</v>
      </c>
      <c r="S94" s="3" t="s">
        <v>44</v>
      </c>
      <c r="T94" s="120">
        <v>10000000</v>
      </c>
      <c r="U94" s="3">
        <v>55</v>
      </c>
      <c r="V94" s="3">
        <v>55</v>
      </c>
      <c r="W94" s="3">
        <v>30</v>
      </c>
      <c r="X94" s="19">
        <v>41246</v>
      </c>
      <c r="Y94" s="3" t="s">
        <v>512</v>
      </c>
      <c r="Z94" s="19">
        <v>41446</v>
      </c>
      <c r="AA94" s="19" t="s">
        <v>2378</v>
      </c>
      <c r="AB94" s="121">
        <v>7142335949</v>
      </c>
      <c r="AC94" s="121">
        <v>414040040</v>
      </c>
    </row>
    <row r="95" spans="1:29" ht="60" customHeight="1" x14ac:dyDescent="0.2">
      <c r="A95" s="3" t="s">
        <v>502</v>
      </c>
      <c r="B95" s="19">
        <v>41254</v>
      </c>
      <c r="C95" s="19">
        <v>41269</v>
      </c>
      <c r="D95" s="45" t="s">
        <v>1944</v>
      </c>
      <c r="E95" s="71" t="s">
        <v>247</v>
      </c>
      <c r="F95" s="71" t="s">
        <v>248</v>
      </c>
      <c r="G95" s="124" t="s">
        <v>259</v>
      </c>
      <c r="H95" s="3">
        <v>481</v>
      </c>
      <c r="I95" s="3" t="s">
        <v>21</v>
      </c>
      <c r="J95" s="71" t="s">
        <v>2406</v>
      </c>
      <c r="K95" s="3" t="s">
        <v>22</v>
      </c>
      <c r="L95" s="71" t="s">
        <v>249</v>
      </c>
      <c r="M95" s="3" t="s">
        <v>503</v>
      </c>
      <c r="N95" s="19">
        <v>41277</v>
      </c>
      <c r="O95" s="3" t="s">
        <v>80</v>
      </c>
      <c r="P95" s="3" t="s">
        <v>32</v>
      </c>
      <c r="Q95" s="3" t="s">
        <v>33</v>
      </c>
      <c r="R95" s="71" t="s">
        <v>34</v>
      </c>
      <c r="S95" s="3" t="s">
        <v>44</v>
      </c>
      <c r="T95" s="120">
        <v>600000000</v>
      </c>
      <c r="U95" s="3">
        <v>2000</v>
      </c>
      <c r="V95" s="3">
        <v>2000</v>
      </c>
      <c r="W95" s="3">
        <v>800</v>
      </c>
      <c r="X95" s="19">
        <v>41249</v>
      </c>
      <c r="Y95" s="3" t="s">
        <v>512</v>
      </c>
      <c r="Z95" s="19">
        <v>41492</v>
      </c>
      <c r="AA95" s="19" t="s">
        <v>2378</v>
      </c>
      <c r="AB95" s="121">
        <v>7444999949</v>
      </c>
      <c r="AC95" s="121">
        <v>488799964</v>
      </c>
    </row>
    <row r="96" spans="1:29" ht="60" customHeight="1" x14ac:dyDescent="0.2">
      <c r="A96" s="3" t="s">
        <v>504</v>
      </c>
      <c r="B96" s="19">
        <v>41255</v>
      </c>
      <c r="C96" s="19">
        <v>41270</v>
      </c>
      <c r="D96" s="45" t="s">
        <v>1945</v>
      </c>
      <c r="E96" s="71" t="s">
        <v>2205</v>
      </c>
      <c r="F96" s="71" t="s">
        <v>2267</v>
      </c>
      <c r="G96" s="125" t="s">
        <v>259</v>
      </c>
      <c r="H96" s="3">
        <v>481</v>
      </c>
      <c r="I96" s="3" t="s">
        <v>21</v>
      </c>
      <c r="J96" s="71" t="s">
        <v>2449</v>
      </c>
      <c r="K96" s="3" t="s">
        <v>22</v>
      </c>
      <c r="L96" s="71" t="s">
        <v>249</v>
      </c>
      <c r="M96" s="3" t="s">
        <v>2119</v>
      </c>
      <c r="N96" s="3" t="s">
        <v>2119</v>
      </c>
      <c r="O96" s="3" t="s">
        <v>25</v>
      </c>
      <c r="P96" s="3" t="s">
        <v>32</v>
      </c>
      <c r="Q96" s="3" t="s">
        <v>161</v>
      </c>
      <c r="R96" s="71" t="s">
        <v>34</v>
      </c>
      <c r="S96" s="3" t="s">
        <v>93</v>
      </c>
      <c r="T96" s="120">
        <v>20000000</v>
      </c>
      <c r="U96" s="3">
        <v>40</v>
      </c>
      <c r="V96" s="3">
        <v>50</v>
      </c>
      <c r="W96" s="3">
        <v>20</v>
      </c>
      <c r="X96" s="19">
        <v>41250</v>
      </c>
      <c r="Y96" s="3" t="s">
        <v>512</v>
      </c>
      <c r="Z96" s="19">
        <v>41092</v>
      </c>
      <c r="AA96" s="19" t="s">
        <v>2382</v>
      </c>
      <c r="AB96" s="121">
        <v>7402193978</v>
      </c>
      <c r="AC96" s="121">
        <v>567447989</v>
      </c>
    </row>
    <row r="97" spans="1:29" ht="60" customHeight="1" x14ac:dyDescent="0.2">
      <c r="A97" s="3" t="s">
        <v>510</v>
      </c>
      <c r="B97" s="19">
        <v>40891</v>
      </c>
      <c r="C97" s="19">
        <v>40905</v>
      </c>
      <c r="D97" s="45" t="s">
        <v>1946</v>
      </c>
      <c r="E97" s="71" t="s">
        <v>2206</v>
      </c>
      <c r="F97" s="71" t="s">
        <v>511</v>
      </c>
      <c r="G97" s="126" t="s">
        <v>259</v>
      </c>
      <c r="H97" s="3" t="s">
        <v>2120</v>
      </c>
      <c r="I97" s="3" t="s">
        <v>2120</v>
      </c>
      <c r="J97" s="71" t="s">
        <v>2121</v>
      </c>
      <c r="K97" s="3" t="s">
        <v>2121</v>
      </c>
      <c r="L97" s="3" t="s">
        <v>2121</v>
      </c>
      <c r="M97" s="3" t="s">
        <v>2121</v>
      </c>
      <c r="N97" s="3" t="s">
        <v>2121</v>
      </c>
      <c r="O97" s="3" t="s">
        <v>25</v>
      </c>
      <c r="P97" s="3" t="s">
        <v>32</v>
      </c>
      <c r="Q97" s="3" t="s">
        <v>39</v>
      </c>
      <c r="R97" s="71" t="s">
        <v>34</v>
      </c>
      <c r="S97" s="3" t="s">
        <v>58</v>
      </c>
      <c r="T97" s="120">
        <f>43*1000000</f>
        <v>43000000</v>
      </c>
      <c r="U97" s="3">
        <v>350</v>
      </c>
      <c r="V97" s="3">
        <v>600</v>
      </c>
      <c r="W97" s="3">
        <v>20</v>
      </c>
      <c r="X97" s="19">
        <v>40890.124988425923</v>
      </c>
      <c r="Y97" s="3" t="s">
        <v>512</v>
      </c>
      <c r="Z97" s="19">
        <v>41135.666655092595</v>
      </c>
      <c r="AA97" s="19" t="s">
        <v>513</v>
      </c>
      <c r="AB97" s="121">
        <v>7383250051</v>
      </c>
      <c r="AC97" s="121">
        <v>357011986</v>
      </c>
    </row>
    <row r="98" spans="1:29" ht="60" customHeight="1" x14ac:dyDescent="0.2">
      <c r="A98" s="3" t="s">
        <v>514</v>
      </c>
      <c r="B98" s="19">
        <v>40928</v>
      </c>
      <c r="C98" s="19">
        <v>40942</v>
      </c>
      <c r="D98" s="45" t="s">
        <v>1947</v>
      </c>
      <c r="E98" s="71" t="s">
        <v>2207</v>
      </c>
      <c r="F98" s="3" t="s">
        <v>515</v>
      </c>
      <c r="G98" s="126" t="s">
        <v>259</v>
      </c>
      <c r="H98" s="3" t="s">
        <v>2120</v>
      </c>
      <c r="I98" s="3" t="s">
        <v>2120</v>
      </c>
      <c r="J98" s="71" t="s">
        <v>2121</v>
      </c>
      <c r="K98" s="3" t="s">
        <v>2121</v>
      </c>
      <c r="L98" s="3" t="s">
        <v>2121</v>
      </c>
      <c r="M98" s="3" t="s">
        <v>2121</v>
      </c>
      <c r="N98" s="3" t="s">
        <v>2121</v>
      </c>
      <c r="O98" s="3" t="s">
        <v>25</v>
      </c>
      <c r="P98" s="3" t="s">
        <v>32</v>
      </c>
      <c r="Q98" s="3" t="s">
        <v>39</v>
      </c>
      <c r="R98" s="71" t="s">
        <v>34</v>
      </c>
      <c r="S98" s="3" t="s">
        <v>122</v>
      </c>
      <c r="T98" s="120">
        <f>0.12*1000000</f>
        <v>120000</v>
      </c>
      <c r="U98" s="3">
        <v>15</v>
      </c>
      <c r="V98" s="3">
        <v>10</v>
      </c>
      <c r="W98" s="3">
        <v>0</v>
      </c>
      <c r="X98" s="19">
        <v>40927.124988425923</v>
      </c>
      <c r="Y98" s="3" t="s">
        <v>512</v>
      </c>
      <c r="Z98" s="19">
        <v>41199.624988425923</v>
      </c>
      <c r="AA98" s="19" t="s">
        <v>2381</v>
      </c>
      <c r="AB98" s="121">
        <v>7372234965</v>
      </c>
      <c r="AC98" s="121">
        <v>366841963</v>
      </c>
    </row>
    <row r="99" spans="1:29" ht="60" customHeight="1" x14ac:dyDescent="0.2">
      <c r="A99" s="3" t="s">
        <v>517</v>
      </c>
      <c r="B99" s="19">
        <v>40952</v>
      </c>
      <c r="C99" s="19">
        <v>40966</v>
      </c>
      <c r="D99" s="45" t="s">
        <v>1948</v>
      </c>
      <c r="E99" s="71" t="s">
        <v>2208</v>
      </c>
      <c r="F99" s="71" t="s">
        <v>292</v>
      </c>
      <c r="G99" s="126" t="s">
        <v>259</v>
      </c>
      <c r="H99" s="3" t="s">
        <v>2120</v>
      </c>
      <c r="I99" s="3" t="s">
        <v>2120</v>
      </c>
      <c r="J99" s="71" t="s">
        <v>2121</v>
      </c>
      <c r="K99" s="3" t="s">
        <v>2121</v>
      </c>
      <c r="L99" s="3" t="s">
        <v>2121</v>
      </c>
      <c r="M99" s="3" t="s">
        <v>2121</v>
      </c>
      <c r="N99" s="3" t="s">
        <v>2121</v>
      </c>
      <c r="O99" s="3" t="s">
        <v>25</v>
      </c>
      <c r="P99" s="3" t="s">
        <v>32</v>
      </c>
      <c r="Q99" s="3" t="s">
        <v>43</v>
      </c>
      <c r="R99" s="71" t="s">
        <v>34</v>
      </c>
      <c r="S99" s="3" t="s">
        <v>207</v>
      </c>
      <c r="T99" s="120">
        <f>0.032*1000000</f>
        <v>32000</v>
      </c>
      <c r="U99" s="3">
        <v>3</v>
      </c>
      <c r="V99" s="3">
        <v>3</v>
      </c>
      <c r="W99" s="3">
        <v>3</v>
      </c>
      <c r="X99" s="19">
        <v>40948.124988425923</v>
      </c>
      <c r="Y99" s="3" t="s">
        <v>512</v>
      </c>
      <c r="Z99" s="19">
        <v>41135.666655092595</v>
      </c>
      <c r="AA99" s="19" t="s">
        <v>518</v>
      </c>
      <c r="AB99" s="121">
        <v>7514502954</v>
      </c>
      <c r="AC99" s="121">
        <v>509165984</v>
      </c>
    </row>
    <row r="100" spans="1:29" ht="60" customHeight="1" x14ac:dyDescent="0.2">
      <c r="A100" s="3" t="s">
        <v>522</v>
      </c>
      <c r="B100" s="19">
        <v>40953</v>
      </c>
      <c r="C100" s="19">
        <v>40967</v>
      </c>
      <c r="D100" s="45" t="s">
        <v>1949</v>
      </c>
      <c r="E100" s="71" t="s">
        <v>2209</v>
      </c>
      <c r="F100" s="71" t="s">
        <v>2268</v>
      </c>
      <c r="G100" s="126" t="s">
        <v>259</v>
      </c>
      <c r="H100" s="3" t="s">
        <v>2120</v>
      </c>
      <c r="I100" s="3" t="s">
        <v>2120</v>
      </c>
      <c r="J100" s="71" t="s">
        <v>2121</v>
      </c>
      <c r="K100" s="3" t="s">
        <v>2121</v>
      </c>
      <c r="L100" s="3" t="s">
        <v>2121</v>
      </c>
      <c r="M100" s="3" t="s">
        <v>2121</v>
      </c>
      <c r="N100" s="3" t="s">
        <v>2121</v>
      </c>
      <c r="O100" s="3" t="s">
        <v>25</v>
      </c>
      <c r="P100" s="3" t="s">
        <v>32</v>
      </c>
      <c r="Q100" s="3" t="s">
        <v>39</v>
      </c>
      <c r="R100" s="71" t="s">
        <v>34</v>
      </c>
      <c r="S100" s="3" t="s">
        <v>28</v>
      </c>
      <c r="T100" s="120">
        <f>1000000*0.36</f>
        <v>360000</v>
      </c>
      <c r="U100" s="3">
        <v>10</v>
      </c>
      <c r="V100" s="3">
        <v>10</v>
      </c>
      <c r="W100" s="3">
        <v>10</v>
      </c>
      <c r="X100" s="19">
        <v>40949.124988425923</v>
      </c>
      <c r="Y100" s="3" t="s">
        <v>512</v>
      </c>
      <c r="Z100" s="19">
        <v>41123.666655092595</v>
      </c>
      <c r="AA100" s="19" t="s">
        <v>518</v>
      </c>
      <c r="AB100" s="121">
        <v>7370156997</v>
      </c>
      <c r="AC100" s="121">
        <v>366727963</v>
      </c>
    </row>
    <row r="101" spans="1:29" ht="60" customHeight="1" x14ac:dyDescent="0.2">
      <c r="A101" s="3" t="s">
        <v>520</v>
      </c>
      <c r="B101" s="19">
        <v>40954</v>
      </c>
      <c r="C101" s="19">
        <v>40968</v>
      </c>
      <c r="D101" s="45" t="s">
        <v>560</v>
      </c>
      <c r="E101" s="71" t="s">
        <v>519</v>
      </c>
      <c r="F101" s="71" t="s">
        <v>2269</v>
      </c>
      <c r="G101" s="126" t="s">
        <v>259</v>
      </c>
      <c r="H101" s="3" t="s">
        <v>2120</v>
      </c>
      <c r="I101" s="3" t="s">
        <v>2120</v>
      </c>
      <c r="J101" s="71" t="s">
        <v>2121</v>
      </c>
      <c r="K101" s="3" t="s">
        <v>2121</v>
      </c>
      <c r="L101" s="3" t="s">
        <v>2121</v>
      </c>
      <c r="M101" s="3" t="s">
        <v>2121</v>
      </c>
      <c r="N101" s="3" t="s">
        <v>2121</v>
      </c>
      <c r="O101" s="3" t="s">
        <v>25</v>
      </c>
      <c r="P101" s="3" t="s">
        <v>32</v>
      </c>
      <c r="Q101" s="3" t="s">
        <v>39</v>
      </c>
      <c r="R101" s="71" t="s">
        <v>34</v>
      </c>
      <c r="S101" s="3" t="s">
        <v>70</v>
      </c>
      <c r="T101" s="120">
        <f>572*1000000</f>
        <v>572000000</v>
      </c>
      <c r="U101" s="3">
        <v>115</v>
      </c>
      <c r="V101" s="3">
        <v>150</v>
      </c>
      <c r="W101" s="3">
        <v>0</v>
      </c>
      <c r="X101" s="19">
        <v>40949.124988425923</v>
      </c>
      <c r="Y101" s="3" t="s">
        <v>512</v>
      </c>
      <c r="Z101" s="19">
        <v>41101.666655092595</v>
      </c>
      <c r="AA101" s="19" t="s">
        <v>497</v>
      </c>
      <c r="AB101" s="121">
        <v>7346877995</v>
      </c>
      <c r="AC101" s="121">
        <v>541916041</v>
      </c>
    </row>
    <row r="102" spans="1:29" ht="60" customHeight="1" x14ac:dyDescent="0.2">
      <c r="A102" s="3" t="s">
        <v>521</v>
      </c>
      <c r="B102" s="19">
        <v>40954</v>
      </c>
      <c r="C102" s="19">
        <v>40968</v>
      </c>
      <c r="D102" s="45" t="s">
        <v>561</v>
      </c>
      <c r="E102" s="71" t="s">
        <v>2210</v>
      </c>
      <c r="F102" s="71" t="s">
        <v>2268</v>
      </c>
      <c r="G102" s="126" t="s">
        <v>259</v>
      </c>
      <c r="H102" s="3" t="s">
        <v>2120</v>
      </c>
      <c r="I102" s="3" t="s">
        <v>2120</v>
      </c>
      <c r="J102" s="71" t="s">
        <v>2121</v>
      </c>
      <c r="K102" s="3" t="s">
        <v>2121</v>
      </c>
      <c r="L102" s="3" t="s">
        <v>2121</v>
      </c>
      <c r="M102" s="3" t="s">
        <v>2121</v>
      </c>
      <c r="N102" s="3" t="s">
        <v>2121</v>
      </c>
      <c r="O102" s="3" t="s">
        <v>25</v>
      </c>
      <c r="P102" s="3" t="s">
        <v>32</v>
      </c>
      <c r="Q102" s="3" t="s">
        <v>39</v>
      </c>
      <c r="R102" s="71" t="s">
        <v>34</v>
      </c>
      <c r="S102" s="3" t="s">
        <v>122</v>
      </c>
      <c r="T102" s="120">
        <f>1000000*0.06</f>
        <v>60000</v>
      </c>
      <c r="U102" s="3">
        <v>5</v>
      </c>
      <c r="V102" s="3">
        <v>5</v>
      </c>
      <c r="W102" s="3">
        <v>5</v>
      </c>
      <c r="X102" s="19">
        <v>40949.124988425923</v>
      </c>
      <c r="Y102" s="3" t="s">
        <v>512</v>
      </c>
      <c r="Z102" s="19">
        <v>41123.666655092595</v>
      </c>
      <c r="AA102" s="19" t="s">
        <v>516</v>
      </c>
      <c r="AB102" s="121">
        <v>7370156997</v>
      </c>
      <c r="AC102" s="121">
        <v>366727963</v>
      </c>
    </row>
    <row r="103" spans="1:29" ht="60" customHeight="1" x14ac:dyDescent="0.2">
      <c r="A103" s="38" t="s">
        <v>550</v>
      </c>
      <c r="B103" s="42">
        <v>41256</v>
      </c>
      <c r="C103" s="42">
        <v>41271</v>
      </c>
      <c r="D103" s="45" t="s">
        <v>1470</v>
      </c>
      <c r="E103" s="69" t="s">
        <v>543</v>
      </c>
      <c r="F103" s="73" t="s">
        <v>95</v>
      </c>
      <c r="G103" s="40" t="s">
        <v>566</v>
      </c>
      <c r="H103" s="38">
        <v>483</v>
      </c>
      <c r="I103" s="38" t="s">
        <v>21</v>
      </c>
      <c r="J103" s="69" t="s">
        <v>177</v>
      </c>
      <c r="K103" s="38" t="s">
        <v>22</v>
      </c>
      <c r="L103" s="69" t="s">
        <v>534</v>
      </c>
      <c r="M103" s="38" t="s">
        <v>551</v>
      </c>
      <c r="N103" s="42">
        <v>41303</v>
      </c>
      <c r="O103" s="127" t="s">
        <v>25</v>
      </c>
      <c r="P103" s="127" t="s">
        <v>32</v>
      </c>
      <c r="Q103" s="73" t="s">
        <v>61</v>
      </c>
      <c r="R103" s="73" t="s">
        <v>34</v>
      </c>
      <c r="S103" s="127" t="s">
        <v>70</v>
      </c>
      <c r="T103" s="29">
        <v>3289999870</v>
      </c>
      <c r="U103" s="38">
        <v>500</v>
      </c>
      <c r="V103" s="38">
        <v>160</v>
      </c>
      <c r="W103" s="38">
        <v>0</v>
      </c>
      <c r="X103" s="128">
        <v>41253.124988425923</v>
      </c>
      <c r="Y103" s="127" t="s">
        <v>512</v>
      </c>
      <c r="Z103" s="128">
        <v>41486.666655092595</v>
      </c>
      <c r="AA103" s="43" t="s">
        <v>497</v>
      </c>
      <c r="AB103" s="31">
        <v>7550646005</v>
      </c>
      <c r="AC103" s="31">
        <v>447905996</v>
      </c>
    </row>
    <row r="104" spans="1:29" ht="60" customHeight="1" x14ac:dyDescent="0.2">
      <c r="A104" s="38" t="s">
        <v>532</v>
      </c>
      <c r="B104" s="42">
        <v>41257</v>
      </c>
      <c r="C104" s="42">
        <v>41274</v>
      </c>
      <c r="D104" s="45" t="s">
        <v>1471</v>
      </c>
      <c r="E104" s="69" t="s">
        <v>531</v>
      </c>
      <c r="F104" s="73" t="s">
        <v>2265</v>
      </c>
      <c r="G104" s="40" t="s">
        <v>259</v>
      </c>
      <c r="H104" s="38">
        <v>483</v>
      </c>
      <c r="I104" s="38" t="s">
        <v>21</v>
      </c>
      <c r="J104" s="69" t="s">
        <v>186</v>
      </c>
      <c r="K104" s="38" t="s">
        <v>22</v>
      </c>
      <c r="L104" s="69" t="s">
        <v>534</v>
      </c>
      <c r="M104" s="38" t="s">
        <v>535</v>
      </c>
      <c r="N104" s="42">
        <v>41303</v>
      </c>
      <c r="O104" s="38" t="s">
        <v>25</v>
      </c>
      <c r="P104" s="127" t="s">
        <v>32</v>
      </c>
      <c r="Q104" s="73" t="s">
        <v>61</v>
      </c>
      <c r="R104" s="73" t="s">
        <v>34</v>
      </c>
      <c r="S104" s="127" t="s">
        <v>44</v>
      </c>
      <c r="T104" s="29">
        <v>29000000</v>
      </c>
      <c r="U104" s="38">
        <v>15</v>
      </c>
      <c r="V104" s="38">
        <v>2</v>
      </c>
      <c r="W104" s="38">
        <v>10</v>
      </c>
      <c r="X104" s="19">
        <v>41228.124988425923</v>
      </c>
      <c r="Y104" s="38" t="s">
        <v>536</v>
      </c>
      <c r="Z104" s="19">
        <v>41240.624988425923</v>
      </c>
      <c r="AA104" s="35" t="s">
        <v>537</v>
      </c>
      <c r="AB104" s="31">
        <v>7471517969</v>
      </c>
      <c r="AC104" s="31">
        <v>415789022</v>
      </c>
    </row>
    <row r="105" spans="1:29" ht="60" customHeight="1" x14ac:dyDescent="0.2">
      <c r="A105" s="38" t="s">
        <v>552</v>
      </c>
      <c r="B105" s="42">
        <v>41260</v>
      </c>
      <c r="C105" s="42">
        <v>41276</v>
      </c>
      <c r="D105" s="45" t="s">
        <v>1472</v>
      </c>
      <c r="E105" s="69" t="s">
        <v>544</v>
      </c>
      <c r="F105" s="82" t="s">
        <v>2299</v>
      </c>
      <c r="G105" s="40" t="s">
        <v>259</v>
      </c>
      <c r="H105" s="38">
        <v>483</v>
      </c>
      <c r="I105" s="38" t="s">
        <v>21</v>
      </c>
      <c r="J105" s="69" t="s">
        <v>177</v>
      </c>
      <c r="K105" s="38" t="s">
        <v>22</v>
      </c>
      <c r="L105" s="69" t="s">
        <v>541</v>
      </c>
      <c r="M105" s="38" t="s">
        <v>553</v>
      </c>
      <c r="N105" s="42">
        <v>41303</v>
      </c>
      <c r="O105" s="127" t="s">
        <v>25</v>
      </c>
      <c r="P105" s="127" t="s">
        <v>32</v>
      </c>
      <c r="Q105" s="69" t="s">
        <v>549</v>
      </c>
      <c r="R105" s="73" t="s">
        <v>34</v>
      </c>
      <c r="S105" s="127" t="s">
        <v>62</v>
      </c>
      <c r="T105" s="29">
        <v>742600</v>
      </c>
      <c r="U105" s="38">
        <v>0</v>
      </c>
      <c r="V105" s="38">
        <v>18</v>
      </c>
      <c r="W105" s="38">
        <v>0</v>
      </c>
      <c r="X105" s="128">
        <v>41256.124988425923</v>
      </c>
      <c r="Y105" s="127" t="s">
        <v>512</v>
      </c>
      <c r="Z105" s="128">
        <v>41492.666655092595</v>
      </c>
      <c r="AA105" s="43" t="s">
        <v>518</v>
      </c>
      <c r="AB105" s="31">
        <v>7447288025</v>
      </c>
      <c r="AC105" s="31">
        <v>358170009</v>
      </c>
    </row>
    <row r="106" spans="1:29" ht="60" customHeight="1" x14ac:dyDescent="0.2">
      <c r="A106" s="38" t="s">
        <v>556</v>
      </c>
      <c r="B106" s="42">
        <v>41276</v>
      </c>
      <c r="C106" s="42">
        <v>41290</v>
      </c>
      <c r="D106" s="45" t="s">
        <v>1473</v>
      </c>
      <c r="E106" s="69" t="s">
        <v>546</v>
      </c>
      <c r="F106" s="73" t="s">
        <v>548</v>
      </c>
      <c r="G106" s="40" t="s">
        <v>259</v>
      </c>
      <c r="H106" s="38">
        <v>483</v>
      </c>
      <c r="I106" s="38" t="s">
        <v>21</v>
      </c>
      <c r="J106" s="69" t="s">
        <v>177</v>
      </c>
      <c r="K106" s="38" t="s">
        <v>22</v>
      </c>
      <c r="L106" s="69" t="s">
        <v>534</v>
      </c>
      <c r="M106" s="38" t="s">
        <v>557</v>
      </c>
      <c r="N106" s="42">
        <v>41303</v>
      </c>
      <c r="O106" s="127" t="s">
        <v>25</v>
      </c>
      <c r="P106" s="127" t="s">
        <v>32</v>
      </c>
      <c r="Q106" s="73" t="s">
        <v>53</v>
      </c>
      <c r="R106" s="73" t="s">
        <v>34</v>
      </c>
      <c r="S106" s="127" t="s">
        <v>70</v>
      </c>
      <c r="T106" s="29">
        <v>250000000</v>
      </c>
      <c r="U106" s="38">
        <v>95</v>
      </c>
      <c r="V106" s="38">
        <v>3</v>
      </c>
      <c r="W106" s="38">
        <v>100</v>
      </c>
      <c r="X106" s="128">
        <v>41269.124988425923</v>
      </c>
      <c r="Y106" s="127" t="s">
        <v>512</v>
      </c>
      <c r="Z106" s="128">
        <v>41394.666655092595</v>
      </c>
      <c r="AA106" s="43" t="s">
        <v>497</v>
      </c>
      <c r="AB106" s="31">
        <v>7219551033</v>
      </c>
      <c r="AC106" s="31">
        <v>369444002</v>
      </c>
    </row>
    <row r="107" spans="1:29" ht="60" customHeight="1" x14ac:dyDescent="0.2">
      <c r="A107" s="38" t="s">
        <v>558</v>
      </c>
      <c r="B107" s="42">
        <v>41276</v>
      </c>
      <c r="C107" s="42">
        <v>41290</v>
      </c>
      <c r="D107" s="45" t="s">
        <v>1474</v>
      </c>
      <c r="E107" s="69" t="s">
        <v>547</v>
      </c>
      <c r="F107" s="73" t="s">
        <v>250</v>
      </c>
      <c r="G107" s="40" t="s">
        <v>259</v>
      </c>
      <c r="H107" s="38">
        <v>483</v>
      </c>
      <c r="I107" s="38" t="s">
        <v>21</v>
      </c>
      <c r="J107" s="69" t="s">
        <v>177</v>
      </c>
      <c r="K107" s="38" t="s">
        <v>22</v>
      </c>
      <c r="L107" s="69" t="s">
        <v>534</v>
      </c>
      <c r="M107" s="38" t="s">
        <v>559</v>
      </c>
      <c r="N107" s="42">
        <v>41303</v>
      </c>
      <c r="O107" s="43" t="s">
        <v>25</v>
      </c>
      <c r="P107" s="43" t="s">
        <v>32</v>
      </c>
      <c r="Q107" s="73" t="s">
        <v>39</v>
      </c>
      <c r="R107" s="73" t="s">
        <v>34</v>
      </c>
      <c r="S107" s="43" t="s">
        <v>70</v>
      </c>
      <c r="T107" s="29">
        <v>285000000</v>
      </c>
      <c r="U107" s="38">
        <v>130</v>
      </c>
      <c r="V107" s="38">
        <v>3</v>
      </c>
      <c r="W107" s="38">
        <v>100</v>
      </c>
      <c r="X107" s="128">
        <v>41270.124988425923</v>
      </c>
      <c r="Y107" s="127" t="s">
        <v>512</v>
      </c>
      <c r="Z107" s="128">
        <v>41445.666655092595</v>
      </c>
      <c r="AA107" s="43" t="s">
        <v>497</v>
      </c>
      <c r="AB107" s="31">
        <v>7342957000</v>
      </c>
      <c r="AC107" s="31">
        <v>542315005</v>
      </c>
    </row>
    <row r="108" spans="1:29" ht="60" customHeight="1" x14ac:dyDescent="0.2">
      <c r="A108" s="35" t="s">
        <v>554</v>
      </c>
      <c r="B108" s="41">
        <v>41276</v>
      </c>
      <c r="C108" s="41">
        <v>41290</v>
      </c>
      <c r="D108" s="45" t="s">
        <v>1475</v>
      </c>
      <c r="E108" s="69" t="s">
        <v>545</v>
      </c>
      <c r="F108" s="73" t="s">
        <v>250</v>
      </c>
      <c r="G108" s="40" t="s">
        <v>259</v>
      </c>
      <c r="H108" s="38">
        <v>483</v>
      </c>
      <c r="I108" s="38" t="s">
        <v>21</v>
      </c>
      <c r="J108" s="69" t="s">
        <v>177</v>
      </c>
      <c r="K108" s="38" t="s">
        <v>22</v>
      </c>
      <c r="L108" s="69" t="s">
        <v>534</v>
      </c>
      <c r="M108" s="38" t="s">
        <v>555</v>
      </c>
      <c r="N108" s="42">
        <v>41303</v>
      </c>
      <c r="O108" s="127" t="s">
        <v>25</v>
      </c>
      <c r="P108" s="127" t="s">
        <v>32</v>
      </c>
      <c r="Q108" s="73" t="s">
        <v>61</v>
      </c>
      <c r="R108" s="73" t="s">
        <v>34</v>
      </c>
      <c r="S108" s="127" t="s">
        <v>70</v>
      </c>
      <c r="T108" s="29">
        <v>330000000</v>
      </c>
      <c r="U108" s="38">
        <v>140</v>
      </c>
      <c r="V108" s="38">
        <v>3</v>
      </c>
      <c r="W108" s="38">
        <v>100</v>
      </c>
      <c r="X108" s="128">
        <v>41269.124988425923</v>
      </c>
      <c r="Y108" s="127" t="s">
        <v>512</v>
      </c>
      <c r="Z108" s="128">
        <v>41450.666655092595</v>
      </c>
      <c r="AA108" s="43" t="s">
        <v>497</v>
      </c>
      <c r="AB108" s="31">
        <v>7530004019</v>
      </c>
      <c r="AC108" s="31">
        <v>439749044</v>
      </c>
    </row>
    <row r="109" spans="1:29" ht="60" customHeight="1" x14ac:dyDescent="0.2">
      <c r="A109" s="38" t="s">
        <v>565</v>
      </c>
      <c r="B109" s="42">
        <v>41281</v>
      </c>
      <c r="C109" s="42">
        <v>41295</v>
      </c>
      <c r="D109" s="45" t="s">
        <v>1476</v>
      </c>
      <c r="E109" s="69" t="s">
        <v>563</v>
      </c>
      <c r="F109" s="73" t="s">
        <v>564</v>
      </c>
      <c r="G109" s="40" t="s">
        <v>259</v>
      </c>
      <c r="H109" s="38">
        <v>483</v>
      </c>
      <c r="I109" s="38" t="s">
        <v>21</v>
      </c>
      <c r="J109" s="69" t="s">
        <v>177</v>
      </c>
      <c r="K109" s="38" t="s">
        <v>22</v>
      </c>
      <c r="L109" s="69" t="s">
        <v>567</v>
      </c>
      <c r="M109" s="38" t="s">
        <v>568</v>
      </c>
      <c r="N109" s="42">
        <v>41303</v>
      </c>
      <c r="O109" s="43" t="s">
        <v>25</v>
      </c>
      <c r="P109" s="43" t="s">
        <v>32</v>
      </c>
      <c r="Q109" s="73" t="s">
        <v>61</v>
      </c>
      <c r="R109" s="73" t="s">
        <v>34</v>
      </c>
      <c r="S109" s="43" t="s">
        <v>70</v>
      </c>
      <c r="T109" s="29">
        <v>139000000</v>
      </c>
      <c r="U109" s="38">
        <v>40</v>
      </c>
      <c r="V109" s="38">
        <v>4</v>
      </c>
      <c r="W109" s="38">
        <v>20</v>
      </c>
      <c r="X109" s="128">
        <v>41276.124988425923</v>
      </c>
      <c r="Y109" s="127" t="s">
        <v>512</v>
      </c>
      <c r="Z109" s="128">
        <v>41416.666655092595</v>
      </c>
      <c r="AA109" s="43" t="s">
        <v>497</v>
      </c>
      <c r="AB109" s="31">
        <v>7545000003</v>
      </c>
      <c r="AC109" s="31">
        <v>439999951</v>
      </c>
    </row>
    <row r="110" spans="1:29" ht="60" customHeight="1" x14ac:dyDescent="0.2">
      <c r="A110" s="1" t="s">
        <v>659</v>
      </c>
      <c r="B110" s="2">
        <v>41285</v>
      </c>
      <c r="C110" s="2">
        <v>41299</v>
      </c>
      <c r="D110" s="45" t="s">
        <v>1477</v>
      </c>
      <c r="E110" s="71" t="s">
        <v>569</v>
      </c>
      <c r="F110" s="73" t="s">
        <v>624</v>
      </c>
      <c r="G110" s="8" t="s">
        <v>259</v>
      </c>
      <c r="H110" s="4">
        <v>484</v>
      </c>
      <c r="I110" s="38" t="s">
        <v>789</v>
      </c>
      <c r="J110" s="69" t="s">
        <v>788</v>
      </c>
      <c r="K110" s="38" t="s">
        <v>22</v>
      </c>
      <c r="L110" s="69" t="s">
        <v>787</v>
      </c>
      <c r="M110" s="1" t="s">
        <v>719</v>
      </c>
      <c r="N110" s="2">
        <v>41340</v>
      </c>
      <c r="O110" s="127" t="s">
        <v>25</v>
      </c>
      <c r="P110" s="127" t="s">
        <v>32</v>
      </c>
      <c r="Q110" s="129" t="s">
        <v>39</v>
      </c>
      <c r="R110" s="73" t="s">
        <v>34</v>
      </c>
      <c r="S110" s="43" t="s">
        <v>232</v>
      </c>
      <c r="T110" s="29">
        <v>500000</v>
      </c>
      <c r="U110" s="38">
        <v>0</v>
      </c>
      <c r="V110" s="38">
        <v>25</v>
      </c>
      <c r="W110" s="38">
        <v>5</v>
      </c>
      <c r="X110" s="128">
        <v>41282.124988425923</v>
      </c>
      <c r="Y110" s="127" t="s">
        <v>512</v>
      </c>
      <c r="Z110" s="128">
        <v>41457.666655092595</v>
      </c>
      <c r="AA110" s="43" t="s">
        <v>537</v>
      </c>
      <c r="AB110" s="31">
        <v>7406338973</v>
      </c>
      <c r="AC110" s="31">
        <v>377622041</v>
      </c>
    </row>
    <row r="111" spans="1:29" ht="60" customHeight="1" x14ac:dyDescent="0.2">
      <c r="A111" s="1" t="s">
        <v>660</v>
      </c>
      <c r="B111" s="2">
        <v>41291</v>
      </c>
      <c r="C111" s="2">
        <v>41305</v>
      </c>
      <c r="D111" s="45" t="s">
        <v>1478</v>
      </c>
      <c r="E111" s="71" t="s">
        <v>570</v>
      </c>
      <c r="F111" s="73" t="s">
        <v>625</v>
      </c>
      <c r="G111" s="8" t="s">
        <v>259</v>
      </c>
      <c r="H111" s="4">
        <v>484</v>
      </c>
      <c r="I111" s="38" t="s">
        <v>21</v>
      </c>
      <c r="J111" s="69" t="s">
        <v>2290</v>
      </c>
      <c r="K111" s="38" t="s">
        <v>22</v>
      </c>
      <c r="L111" s="69" t="s">
        <v>2468</v>
      </c>
      <c r="M111" s="1" t="s">
        <v>669</v>
      </c>
      <c r="N111" s="2">
        <v>41340</v>
      </c>
      <c r="O111" s="127" t="s">
        <v>25</v>
      </c>
      <c r="P111" s="127" t="s">
        <v>32</v>
      </c>
      <c r="Q111" s="129" t="s">
        <v>43</v>
      </c>
      <c r="R111" s="73" t="s">
        <v>34</v>
      </c>
      <c r="S111" s="43" t="s">
        <v>70</v>
      </c>
      <c r="T111" s="29">
        <v>105000000</v>
      </c>
      <c r="U111" s="38">
        <v>180</v>
      </c>
      <c r="V111" s="38">
        <v>7</v>
      </c>
      <c r="W111" s="38">
        <v>180</v>
      </c>
      <c r="X111" s="128">
        <v>41290.124988425923</v>
      </c>
      <c r="Y111" s="127" t="s">
        <v>512</v>
      </c>
      <c r="Z111" s="128">
        <v>41450.666655092595</v>
      </c>
      <c r="AA111" s="43" t="s">
        <v>497</v>
      </c>
      <c r="AB111" s="31">
        <v>7501387950</v>
      </c>
      <c r="AC111" s="31">
        <v>495798037</v>
      </c>
    </row>
    <row r="112" spans="1:29" ht="60" customHeight="1" x14ac:dyDescent="0.2">
      <c r="A112" s="5" t="s">
        <v>706</v>
      </c>
      <c r="B112" s="6">
        <v>41296</v>
      </c>
      <c r="C112" s="6">
        <v>41310</v>
      </c>
      <c r="D112" s="45" t="s">
        <v>1479</v>
      </c>
      <c r="E112" s="71" t="s">
        <v>613</v>
      </c>
      <c r="F112" s="73" t="s">
        <v>654</v>
      </c>
      <c r="G112" s="8" t="s">
        <v>259</v>
      </c>
      <c r="H112" s="35" t="s">
        <v>2122</v>
      </c>
      <c r="I112" s="38" t="s">
        <v>797</v>
      </c>
      <c r="J112" s="130" t="s">
        <v>797</v>
      </c>
      <c r="K112" s="38" t="s">
        <v>797</v>
      </c>
      <c r="L112" s="38" t="s">
        <v>797</v>
      </c>
      <c r="M112" s="5" t="s">
        <v>763</v>
      </c>
      <c r="N112" s="6">
        <v>41330</v>
      </c>
      <c r="O112" s="127" t="s">
        <v>25</v>
      </c>
      <c r="P112" s="127" t="s">
        <v>32</v>
      </c>
      <c r="Q112" s="129" t="s">
        <v>43</v>
      </c>
      <c r="R112" s="73" t="s">
        <v>34</v>
      </c>
      <c r="S112" s="43" t="s">
        <v>232</v>
      </c>
      <c r="T112" s="29">
        <v>700000</v>
      </c>
      <c r="U112" s="38">
        <v>30</v>
      </c>
      <c r="V112" s="38">
        <v>30</v>
      </c>
      <c r="W112" s="38">
        <v>30</v>
      </c>
      <c r="X112" s="128">
        <v>41292.124988425923</v>
      </c>
      <c r="Y112" s="127" t="s">
        <v>780</v>
      </c>
      <c r="Z112" s="128">
        <v>41394.666655092595</v>
      </c>
      <c r="AA112" s="43" t="s">
        <v>537</v>
      </c>
      <c r="AB112" s="31">
        <v>7505447000</v>
      </c>
      <c r="AC112" s="31">
        <v>508655987</v>
      </c>
    </row>
    <row r="113" spans="1:29" ht="60" customHeight="1" x14ac:dyDescent="0.2">
      <c r="A113" s="1" t="s">
        <v>661</v>
      </c>
      <c r="B113" s="2">
        <v>41298</v>
      </c>
      <c r="C113" s="2">
        <v>41312</v>
      </c>
      <c r="D113" s="45" t="s">
        <v>1480</v>
      </c>
      <c r="E113" s="71" t="s">
        <v>571</v>
      </c>
      <c r="F113" s="73" t="s">
        <v>626</v>
      </c>
      <c r="G113" s="8" t="s">
        <v>259</v>
      </c>
      <c r="H113" s="4">
        <v>484</v>
      </c>
      <c r="I113" s="38" t="s">
        <v>21</v>
      </c>
      <c r="J113" s="69" t="s">
        <v>792</v>
      </c>
      <c r="K113" s="38" t="s">
        <v>22</v>
      </c>
      <c r="L113" s="131" t="s">
        <v>2468</v>
      </c>
      <c r="M113" s="1" t="s">
        <v>720</v>
      </c>
      <c r="N113" s="2">
        <v>41340</v>
      </c>
      <c r="O113" s="127" t="s">
        <v>25</v>
      </c>
      <c r="P113" s="127" t="s">
        <v>32</v>
      </c>
      <c r="Q113" s="129" t="s">
        <v>61</v>
      </c>
      <c r="R113" s="73" t="s">
        <v>34</v>
      </c>
      <c r="S113" s="43" t="s">
        <v>65</v>
      </c>
      <c r="T113" s="29">
        <v>12100000</v>
      </c>
      <c r="U113" s="38">
        <v>42</v>
      </c>
      <c r="V113" s="38">
        <v>2</v>
      </c>
      <c r="W113" s="38">
        <v>24</v>
      </c>
      <c r="X113" s="128">
        <v>41296.124988425923</v>
      </c>
      <c r="Y113" s="127" t="s">
        <v>512</v>
      </c>
      <c r="Z113" s="128">
        <v>41421.666655092595</v>
      </c>
      <c r="AA113" s="43" t="s">
        <v>497</v>
      </c>
      <c r="AB113" s="31">
        <v>7530582957</v>
      </c>
      <c r="AC113" s="31">
        <v>445722015</v>
      </c>
    </row>
    <row r="114" spans="1:29" ht="60" customHeight="1" x14ac:dyDescent="0.2">
      <c r="A114" s="1" t="s">
        <v>662</v>
      </c>
      <c r="B114" s="2">
        <v>41298</v>
      </c>
      <c r="C114" s="2">
        <v>41312</v>
      </c>
      <c r="D114" s="45" t="s">
        <v>1481</v>
      </c>
      <c r="E114" s="81" t="s">
        <v>2286</v>
      </c>
      <c r="F114" s="73" t="s">
        <v>627</v>
      </c>
      <c r="G114" s="8" t="s">
        <v>259</v>
      </c>
      <c r="H114" s="4">
        <v>484</v>
      </c>
      <c r="I114" s="38" t="s">
        <v>21</v>
      </c>
      <c r="J114" s="69" t="s">
        <v>793</v>
      </c>
      <c r="K114" s="38" t="s">
        <v>22</v>
      </c>
      <c r="L114" s="131" t="s">
        <v>794</v>
      </c>
      <c r="M114" s="1" t="s">
        <v>721</v>
      </c>
      <c r="N114" s="2">
        <v>41340</v>
      </c>
      <c r="O114" s="127" t="s">
        <v>25</v>
      </c>
      <c r="P114" s="127" t="s">
        <v>32</v>
      </c>
      <c r="Q114" s="129" t="s">
        <v>39</v>
      </c>
      <c r="R114" s="73" t="s">
        <v>34</v>
      </c>
      <c r="S114" s="43" t="s">
        <v>220</v>
      </c>
      <c r="T114" s="29">
        <v>5000000</v>
      </c>
      <c r="U114" s="38">
        <v>15</v>
      </c>
      <c r="V114" s="38">
        <v>30</v>
      </c>
      <c r="W114" s="38">
        <v>15</v>
      </c>
      <c r="X114" s="128">
        <v>41296.124988425923</v>
      </c>
      <c r="Y114" s="127" t="s">
        <v>512</v>
      </c>
      <c r="Z114" s="128">
        <v>41486.666655092595</v>
      </c>
      <c r="AA114" s="43" t="s">
        <v>516</v>
      </c>
      <c r="AB114" s="31">
        <v>7372310035</v>
      </c>
      <c r="AC114" s="31">
        <v>367226974</v>
      </c>
    </row>
    <row r="115" spans="1:29" ht="60" customHeight="1" x14ac:dyDescent="0.2">
      <c r="A115" s="1" t="s">
        <v>663</v>
      </c>
      <c r="B115" s="2">
        <v>41299</v>
      </c>
      <c r="C115" s="2">
        <v>41313</v>
      </c>
      <c r="D115" s="45" t="s">
        <v>1482</v>
      </c>
      <c r="E115" s="71" t="s">
        <v>2287</v>
      </c>
      <c r="F115" s="81" t="s">
        <v>2295</v>
      </c>
      <c r="G115" s="8" t="s">
        <v>259</v>
      </c>
      <c r="H115" s="4">
        <v>484</v>
      </c>
      <c r="I115" s="38" t="s">
        <v>21</v>
      </c>
      <c r="J115" s="69" t="s">
        <v>795</v>
      </c>
      <c r="K115" s="38" t="s">
        <v>22</v>
      </c>
      <c r="L115" s="131" t="s">
        <v>794</v>
      </c>
      <c r="M115" s="1" t="s">
        <v>722</v>
      </c>
      <c r="N115" s="2">
        <v>41340</v>
      </c>
      <c r="O115" s="127" t="s">
        <v>25</v>
      </c>
      <c r="P115" s="127" t="s">
        <v>32</v>
      </c>
      <c r="Q115" s="129" t="s">
        <v>57</v>
      </c>
      <c r="R115" s="73" t="s">
        <v>34</v>
      </c>
      <c r="S115" s="43" t="s">
        <v>65</v>
      </c>
      <c r="T115" s="29">
        <v>9300000</v>
      </c>
      <c r="U115" s="38">
        <v>35</v>
      </c>
      <c r="V115" s="38">
        <v>0</v>
      </c>
      <c r="W115" s="38">
        <v>0</v>
      </c>
      <c r="X115" s="128">
        <v>41297.291655092595</v>
      </c>
      <c r="Y115" s="127" t="s">
        <v>512</v>
      </c>
      <c r="Z115" s="128">
        <v>41429.666655092595</v>
      </c>
      <c r="AA115" s="43" t="s">
        <v>497</v>
      </c>
      <c r="AB115" s="31">
        <v>7448278026</v>
      </c>
      <c r="AC115" s="31">
        <v>359785950</v>
      </c>
    </row>
    <row r="116" spans="1:29" ht="60" customHeight="1" x14ac:dyDescent="0.2">
      <c r="A116" s="1" t="s">
        <v>535</v>
      </c>
      <c r="B116" s="2">
        <v>41305</v>
      </c>
      <c r="C116" s="2">
        <v>41319</v>
      </c>
      <c r="D116" s="45" t="s">
        <v>1483</v>
      </c>
      <c r="E116" s="71" t="s">
        <v>572</v>
      </c>
      <c r="F116" s="73" t="s">
        <v>628</v>
      </c>
      <c r="G116" s="8" t="s">
        <v>259</v>
      </c>
      <c r="H116" s="4">
        <v>484</v>
      </c>
      <c r="I116" s="38" t="s">
        <v>21</v>
      </c>
      <c r="J116" s="69" t="s">
        <v>792</v>
      </c>
      <c r="K116" s="38" t="s">
        <v>22</v>
      </c>
      <c r="L116" s="131" t="s">
        <v>2468</v>
      </c>
      <c r="M116" s="1" t="s">
        <v>723</v>
      </c>
      <c r="N116" s="2">
        <v>41340</v>
      </c>
      <c r="O116" s="127" t="s">
        <v>25</v>
      </c>
      <c r="P116" s="127" t="s">
        <v>32</v>
      </c>
      <c r="Q116" s="129" t="s">
        <v>61</v>
      </c>
      <c r="R116" s="73" t="s">
        <v>34</v>
      </c>
      <c r="S116" s="43" t="s">
        <v>70</v>
      </c>
      <c r="T116" s="29">
        <v>108000000</v>
      </c>
      <c r="U116" s="38">
        <v>34</v>
      </c>
      <c r="V116" s="38">
        <v>4</v>
      </c>
      <c r="W116" s="38">
        <v>17</v>
      </c>
      <c r="X116" s="128">
        <v>41303.124988425923</v>
      </c>
      <c r="Y116" s="127" t="s">
        <v>512</v>
      </c>
      <c r="Z116" s="128">
        <v>41443.666655092595</v>
      </c>
      <c r="AA116" s="43" t="s">
        <v>497</v>
      </c>
      <c r="AB116" s="31">
        <v>7543491024</v>
      </c>
      <c r="AC116" s="31">
        <v>440320009</v>
      </c>
    </row>
    <row r="117" spans="1:29" ht="60" customHeight="1" x14ac:dyDescent="0.2">
      <c r="A117" s="5" t="s">
        <v>707</v>
      </c>
      <c r="B117" s="6">
        <v>41312</v>
      </c>
      <c r="C117" s="6">
        <v>41326</v>
      </c>
      <c r="D117" s="45" t="s">
        <v>1484</v>
      </c>
      <c r="E117" s="71" t="s">
        <v>614</v>
      </c>
      <c r="F117" s="73" t="s">
        <v>655</v>
      </c>
      <c r="G117" s="8" t="s">
        <v>259</v>
      </c>
      <c r="H117" s="35" t="s">
        <v>2122</v>
      </c>
      <c r="I117" s="35" t="s">
        <v>797</v>
      </c>
      <c r="J117" s="130" t="s">
        <v>797</v>
      </c>
      <c r="K117" s="38" t="s">
        <v>797</v>
      </c>
      <c r="L117" s="38" t="s">
        <v>797</v>
      </c>
      <c r="M117" s="5" t="s">
        <v>764</v>
      </c>
      <c r="N117" s="6">
        <v>41330</v>
      </c>
      <c r="O117" s="127" t="s">
        <v>25</v>
      </c>
      <c r="P117" s="127" t="s">
        <v>32</v>
      </c>
      <c r="Q117" s="129" t="s">
        <v>161</v>
      </c>
      <c r="R117" s="73" t="s">
        <v>34</v>
      </c>
      <c r="S117" s="43" t="s">
        <v>775</v>
      </c>
      <c r="T117" s="29">
        <v>12614460</v>
      </c>
      <c r="U117" s="38">
        <v>6</v>
      </c>
      <c r="V117" s="38">
        <v>6</v>
      </c>
      <c r="W117" s="38">
        <v>10</v>
      </c>
      <c r="X117" s="128">
        <v>41306.124988425923</v>
      </c>
      <c r="Y117" s="127" t="s">
        <v>536</v>
      </c>
      <c r="Z117" s="128">
        <v>41334.624988425923</v>
      </c>
      <c r="AA117" s="43" t="s">
        <v>781</v>
      </c>
      <c r="AB117" s="31">
        <v>7433152974</v>
      </c>
      <c r="AC117" s="31">
        <v>650710960</v>
      </c>
    </row>
    <row r="118" spans="1:29" ht="60" customHeight="1" x14ac:dyDescent="0.2">
      <c r="A118" s="1" t="s">
        <v>664</v>
      </c>
      <c r="B118" s="2">
        <v>41317</v>
      </c>
      <c r="C118" s="2">
        <v>41331</v>
      </c>
      <c r="D118" s="45" t="s">
        <v>1485</v>
      </c>
      <c r="E118" s="71" t="s">
        <v>573</v>
      </c>
      <c r="F118" s="73" t="s">
        <v>629</v>
      </c>
      <c r="G118" s="8" t="s">
        <v>259</v>
      </c>
      <c r="H118" s="4">
        <v>484</v>
      </c>
      <c r="I118" s="38" t="s">
        <v>21</v>
      </c>
      <c r="J118" s="69" t="s">
        <v>796</v>
      </c>
      <c r="K118" s="38" t="s">
        <v>22</v>
      </c>
      <c r="L118" s="131" t="s">
        <v>2468</v>
      </c>
      <c r="M118" s="1" t="s">
        <v>724</v>
      </c>
      <c r="N118" s="2">
        <v>41340</v>
      </c>
      <c r="O118" s="127" t="s">
        <v>25</v>
      </c>
      <c r="P118" s="127" t="s">
        <v>32</v>
      </c>
      <c r="Q118" s="129" t="s">
        <v>161</v>
      </c>
      <c r="R118" s="73" t="s">
        <v>34</v>
      </c>
      <c r="S118" s="43" t="s">
        <v>767</v>
      </c>
      <c r="T118" s="29">
        <v>7000000</v>
      </c>
      <c r="U118" s="38">
        <v>87</v>
      </c>
      <c r="V118" s="38">
        <v>15</v>
      </c>
      <c r="W118" s="38">
        <v>90</v>
      </c>
      <c r="X118" s="128">
        <v>41311.124988425923</v>
      </c>
      <c r="Y118" s="127" t="s">
        <v>777</v>
      </c>
      <c r="Z118" s="128">
        <v>41348.624988425923</v>
      </c>
      <c r="AA118" s="43" t="s">
        <v>778</v>
      </c>
      <c r="AB118" s="31">
        <v>7464714951</v>
      </c>
      <c r="AC118" s="31">
        <v>581103964</v>
      </c>
    </row>
    <row r="119" spans="1:29" ht="60" customHeight="1" x14ac:dyDescent="0.2">
      <c r="A119" s="5" t="s">
        <v>683</v>
      </c>
      <c r="B119" s="6">
        <v>41324</v>
      </c>
      <c r="C119" s="6">
        <v>41338</v>
      </c>
      <c r="D119" s="45" t="s">
        <v>1486</v>
      </c>
      <c r="E119" s="71" t="s">
        <v>590</v>
      </c>
      <c r="F119" s="73" t="s">
        <v>51</v>
      </c>
      <c r="G119" s="8" t="s">
        <v>259</v>
      </c>
      <c r="H119" s="35" t="s">
        <v>2122</v>
      </c>
      <c r="I119" s="38" t="s">
        <v>797</v>
      </c>
      <c r="J119" s="130" t="s">
        <v>797</v>
      </c>
      <c r="K119" s="38" t="s">
        <v>797</v>
      </c>
      <c r="L119" s="38" t="s">
        <v>797</v>
      </c>
      <c r="M119" s="5" t="s">
        <v>741</v>
      </c>
      <c r="N119" s="6">
        <v>41341</v>
      </c>
      <c r="O119" s="127" t="s">
        <v>25</v>
      </c>
      <c r="P119" s="127" t="s">
        <v>32</v>
      </c>
      <c r="Q119" s="129" t="s">
        <v>53</v>
      </c>
      <c r="R119" s="73" t="s">
        <v>34</v>
      </c>
      <c r="S119" s="43" t="s">
        <v>44</v>
      </c>
      <c r="T119" s="29">
        <v>18000000</v>
      </c>
      <c r="U119" s="38">
        <v>87</v>
      </c>
      <c r="V119" s="38">
        <v>15</v>
      </c>
      <c r="W119" s="38">
        <v>90</v>
      </c>
      <c r="X119" s="128">
        <v>41320.124988425923</v>
      </c>
      <c r="Y119" s="127" t="s">
        <v>512</v>
      </c>
      <c r="Z119" s="128">
        <v>41638.624988425923</v>
      </c>
      <c r="AA119" s="43" t="s">
        <v>537</v>
      </c>
      <c r="AB119" s="31">
        <v>7156989993</v>
      </c>
      <c r="AC119" s="31">
        <v>349624987</v>
      </c>
    </row>
    <row r="120" spans="1:29" ht="60" customHeight="1" x14ac:dyDescent="0.2">
      <c r="A120" s="1" t="s">
        <v>668</v>
      </c>
      <c r="B120" s="2">
        <v>41327</v>
      </c>
      <c r="C120" s="2">
        <v>41341</v>
      </c>
      <c r="D120" s="45" t="s">
        <v>1487</v>
      </c>
      <c r="E120" s="71" t="s">
        <v>577</v>
      </c>
      <c r="F120" s="73" t="s">
        <v>632</v>
      </c>
      <c r="G120" s="8" t="s">
        <v>259</v>
      </c>
      <c r="H120" s="4">
        <v>489</v>
      </c>
      <c r="I120" s="38" t="s">
        <v>21</v>
      </c>
      <c r="J120" s="69" t="s">
        <v>177</v>
      </c>
      <c r="K120" s="35" t="s">
        <v>791</v>
      </c>
      <c r="L120" s="131" t="s">
        <v>799</v>
      </c>
      <c r="M120" s="1" t="s">
        <v>728</v>
      </c>
      <c r="N120" s="2">
        <v>41390</v>
      </c>
      <c r="O120" s="127" t="s">
        <v>80</v>
      </c>
      <c r="P120" s="127" t="s">
        <v>32</v>
      </c>
      <c r="Q120" s="129" t="s">
        <v>57</v>
      </c>
      <c r="R120" s="73" t="s">
        <v>34</v>
      </c>
      <c r="S120" s="43" t="s">
        <v>70</v>
      </c>
      <c r="T120" s="29">
        <v>758000000</v>
      </c>
      <c r="U120" s="38">
        <v>250</v>
      </c>
      <c r="V120" s="38">
        <v>63</v>
      </c>
      <c r="W120" s="38">
        <v>0</v>
      </c>
      <c r="X120" s="128">
        <v>41323.124988425923</v>
      </c>
      <c r="Y120" s="127" t="s">
        <v>512</v>
      </c>
      <c r="Z120" s="128">
        <v>41619.624988425923</v>
      </c>
      <c r="AA120" s="43" t="s">
        <v>497</v>
      </c>
      <c r="AB120" s="31">
        <v>7445853957</v>
      </c>
      <c r="AC120" s="31">
        <v>359582974</v>
      </c>
    </row>
    <row r="121" spans="1:29" ht="60" customHeight="1" x14ac:dyDescent="0.2">
      <c r="A121" s="5" t="s">
        <v>708</v>
      </c>
      <c r="B121" s="6">
        <v>41331</v>
      </c>
      <c r="C121" s="6">
        <v>41345</v>
      </c>
      <c r="D121" s="45" t="s">
        <v>1488</v>
      </c>
      <c r="E121" s="71" t="s">
        <v>615</v>
      </c>
      <c r="F121" s="73" t="s">
        <v>656</v>
      </c>
      <c r="G121" s="8" t="s">
        <v>259</v>
      </c>
      <c r="H121" s="35" t="s">
        <v>1809</v>
      </c>
      <c r="I121" s="38" t="s">
        <v>797</v>
      </c>
      <c r="J121" s="130" t="s">
        <v>797</v>
      </c>
      <c r="K121" s="38" t="s">
        <v>797</v>
      </c>
      <c r="L121" s="38" t="s">
        <v>797</v>
      </c>
      <c r="M121" s="5" t="s">
        <v>765</v>
      </c>
      <c r="N121" s="6">
        <v>41487</v>
      </c>
      <c r="O121" s="127" t="s">
        <v>80</v>
      </c>
      <c r="P121" s="127" t="s">
        <v>32</v>
      </c>
      <c r="Q121" s="129" t="s">
        <v>161</v>
      </c>
      <c r="R121" s="73" t="s">
        <v>34</v>
      </c>
      <c r="S121" s="43" t="s">
        <v>44</v>
      </c>
      <c r="T121" s="29">
        <v>17000000</v>
      </c>
      <c r="U121" s="38">
        <v>140</v>
      </c>
      <c r="V121" s="38">
        <v>203</v>
      </c>
      <c r="W121" s="38">
        <v>20</v>
      </c>
      <c r="X121" s="128">
        <v>41324.124988425923</v>
      </c>
      <c r="Y121" s="127" t="s">
        <v>782</v>
      </c>
      <c r="Z121" s="128" t="s">
        <v>2478</v>
      </c>
      <c r="AA121" s="43" t="s">
        <v>537</v>
      </c>
      <c r="AB121" s="31">
        <v>7372499948</v>
      </c>
      <c r="AC121" s="31">
        <v>595850036</v>
      </c>
    </row>
    <row r="122" spans="1:29" ht="60" customHeight="1" x14ac:dyDescent="0.2">
      <c r="A122" s="1" t="s">
        <v>665</v>
      </c>
      <c r="B122" s="2">
        <v>41332</v>
      </c>
      <c r="C122" s="2">
        <v>41332</v>
      </c>
      <c r="D122" s="45" t="s">
        <v>1489</v>
      </c>
      <c r="E122" s="71" t="s">
        <v>574</v>
      </c>
      <c r="F122" s="73" t="s">
        <v>630</v>
      </c>
      <c r="G122" s="8" t="s">
        <v>259</v>
      </c>
      <c r="H122" s="4">
        <v>486</v>
      </c>
      <c r="I122" s="38" t="s">
        <v>21</v>
      </c>
      <c r="J122" s="69" t="s">
        <v>800</v>
      </c>
      <c r="K122" s="35" t="s">
        <v>791</v>
      </c>
      <c r="L122" s="131" t="s">
        <v>801</v>
      </c>
      <c r="M122" s="1" t="s">
        <v>725</v>
      </c>
      <c r="N122" s="2">
        <v>41359</v>
      </c>
      <c r="O122" s="127" t="s">
        <v>25</v>
      </c>
      <c r="P122" s="127" t="s">
        <v>32</v>
      </c>
      <c r="Q122" s="129" t="s">
        <v>57</v>
      </c>
      <c r="R122" s="73" t="s">
        <v>34</v>
      </c>
      <c r="S122" s="43" t="s">
        <v>93</v>
      </c>
      <c r="T122" s="29">
        <v>8500000</v>
      </c>
      <c r="U122" s="38">
        <v>40</v>
      </c>
      <c r="V122" s="38">
        <v>4</v>
      </c>
      <c r="W122" s="38">
        <v>40</v>
      </c>
      <c r="X122" s="128">
        <v>41327.124988425923</v>
      </c>
      <c r="Y122" s="127" t="s">
        <v>512</v>
      </c>
      <c r="Z122" s="128">
        <v>41799.666655092595</v>
      </c>
      <c r="AA122" s="43" t="s">
        <v>779</v>
      </c>
      <c r="AB122" s="31">
        <v>7446442050</v>
      </c>
      <c r="AC122" s="31">
        <v>356258046</v>
      </c>
    </row>
    <row r="123" spans="1:29" ht="60" customHeight="1" x14ac:dyDescent="0.2">
      <c r="A123" s="1" t="s">
        <v>666</v>
      </c>
      <c r="B123" s="2">
        <v>41332</v>
      </c>
      <c r="C123" s="2">
        <v>41346</v>
      </c>
      <c r="D123" s="45" t="s">
        <v>1490</v>
      </c>
      <c r="E123" s="71" t="s">
        <v>575</v>
      </c>
      <c r="F123" s="73" t="s">
        <v>631</v>
      </c>
      <c r="G123" s="8" t="s">
        <v>259</v>
      </c>
      <c r="H123" s="4">
        <v>486</v>
      </c>
      <c r="I123" s="38" t="s">
        <v>21</v>
      </c>
      <c r="J123" s="69" t="s">
        <v>177</v>
      </c>
      <c r="K123" s="35" t="s">
        <v>791</v>
      </c>
      <c r="L123" s="131" t="s">
        <v>801</v>
      </c>
      <c r="M123" s="1" t="s">
        <v>726</v>
      </c>
      <c r="N123" s="2">
        <v>41359</v>
      </c>
      <c r="O123" s="127" t="s">
        <v>25</v>
      </c>
      <c r="P123" s="127" t="s">
        <v>32</v>
      </c>
      <c r="Q123" s="129" t="s">
        <v>39</v>
      </c>
      <c r="R123" s="73" t="s">
        <v>34</v>
      </c>
      <c r="S123" s="43" t="s">
        <v>93</v>
      </c>
      <c r="T123" s="29">
        <v>6600000</v>
      </c>
      <c r="U123" s="38">
        <v>53</v>
      </c>
      <c r="V123" s="38">
        <v>120</v>
      </c>
      <c r="W123" s="38">
        <v>0</v>
      </c>
      <c r="X123" s="128">
        <v>41325.124988425923</v>
      </c>
      <c r="Y123" s="127" t="s">
        <v>512</v>
      </c>
      <c r="Z123" s="128">
        <v>41523.666655092595</v>
      </c>
      <c r="AA123" s="43" t="s">
        <v>779</v>
      </c>
      <c r="AB123" s="31">
        <v>7372800029</v>
      </c>
      <c r="AC123" s="31">
        <v>367199959</v>
      </c>
    </row>
    <row r="124" spans="1:29" ht="60" customHeight="1" x14ac:dyDescent="0.2">
      <c r="A124" s="1" t="s">
        <v>667</v>
      </c>
      <c r="B124" s="2">
        <v>41337</v>
      </c>
      <c r="C124" s="2">
        <v>41351</v>
      </c>
      <c r="D124" s="45" t="s">
        <v>1491</v>
      </c>
      <c r="E124" s="71" t="s">
        <v>576</v>
      </c>
      <c r="F124" s="73" t="s">
        <v>2296</v>
      </c>
      <c r="G124" s="9" t="s">
        <v>259</v>
      </c>
      <c r="H124" s="4">
        <v>486</v>
      </c>
      <c r="I124" s="38" t="s">
        <v>21</v>
      </c>
      <c r="J124" s="69" t="s">
        <v>177</v>
      </c>
      <c r="K124" s="38" t="s">
        <v>22</v>
      </c>
      <c r="L124" s="132" t="s">
        <v>2469</v>
      </c>
      <c r="M124" s="1" t="s">
        <v>727</v>
      </c>
      <c r="N124" s="2">
        <v>41359</v>
      </c>
      <c r="O124" s="127" t="s">
        <v>25</v>
      </c>
      <c r="P124" s="43" t="s">
        <v>26</v>
      </c>
      <c r="Q124" s="132" t="s">
        <v>2461</v>
      </c>
      <c r="R124" s="129" t="s">
        <v>26</v>
      </c>
      <c r="S124" s="10" t="s">
        <v>28</v>
      </c>
      <c r="T124" s="29">
        <f>1.5*1000000</f>
        <v>1500000</v>
      </c>
      <c r="U124" s="38">
        <v>0</v>
      </c>
      <c r="V124" s="38">
        <v>42</v>
      </c>
      <c r="W124" s="38">
        <v>0</v>
      </c>
      <c r="X124" s="11">
        <v>41327.124988425923</v>
      </c>
      <c r="Y124" s="10" t="s">
        <v>512</v>
      </c>
      <c r="Z124" s="11">
        <v>41547.624988425923</v>
      </c>
      <c r="AA124" s="12" t="s">
        <v>518</v>
      </c>
      <c r="AB124" s="31">
        <v>7953060049</v>
      </c>
      <c r="AC124" s="31">
        <v>364972992</v>
      </c>
    </row>
    <row r="125" spans="1:29" ht="60" customHeight="1" x14ac:dyDescent="0.2">
      <c r="A125" s="1" t="s">
        <v>669</v>
      </c>
      <c r="B125" s="2">
        <v>41367</v>
      </c>
      <c r="C125" s="2">
        <v>41381</v>
      </c>
      <c r="D125" s="45" t="s">
        <v>1492</v>
      </c>
      <c r="E125" s="71" t="s">
        <v>578</v>
      </c>
      <c r="F125" s="73" t="s">
        <v>633</v>
      </c>
      <c r="G125" s="8" t="s">
        <v>259</v>
      </c>
      <c r="H125" s="4">
        <v>489</v>
      </c>
      <c r="I125" s="38" t="s">
        <v>21</v>
      </c>
      <c r="J125" s="69" t="s">
        <v>533</v>
      </c>
      <c r="K125" s="38" t="s">
        <v>22</v>
      </c>
      <c r="L125" s="132" t="s">
        <v>2469</v>
      </c>
      <c r="M125" s="1" t="s">
        <v>729</v>
      </c>
      <c r="N125" s="2">
        <v>41390</v>
      </c>
      <c r="O125" s="127" t="s">
        <v>25</v>
      </c>
      <c r="P125" s="127" t="s">
        <v>32</v>
      </c>
      <c r="Q125" s="73" t="s">
        <v>768</v>
      </c>
      <c r="R125" s="73" t="s">
        <v>34</v>
      </c>
      <c r="S125" s="43" t="s">
        <v>44</v>
      </c>
      <c r="T125" s="29">
        <v>308000000</v>
      </c>
      <c r="U125" s="38">
        <v>0</v>
      </c>
      <c r="V125" s="38">
        <v>16</v>
      </c>
      <c r="W125" s="38">
        <v>0</v>
      </c>
      <c r="X125" s="128">
        <v>41361.124988425923</v>
      </c>
      <c r="Y125" s="127" t="s">
        <v>512</v>
      </c>
      <c r="Z125" s="128">
        <v>41486.666655092595</v>
      </c>
      <c r="AA125" s="43" t="s">
        <v>537</v>
      </c>
      <c r="AB125" s="31">
        <v>7383340054</v>
      </c>
      <c r="AC125" s="31">
        <v>356760969</v>
      </c>
    </row>
    <row r="126" spans="1:29" ht="60" customHeight="1" x14ac:dyDescent="0.2">
      <c r="A126" s="1" t="s">
        <v>672</v>
      </c>
      <c r="B126" s="2">
        <v>41376</v>
      </c>
      <c r="C126" s="2">
        <v>41390</v>
      </c>
      <c r="D126" s="45" t="s">
        <v>1493</v>
      </c>
      <c r="E126" s="71" t="s">
        <v>580</v>
      </c>
      <c r="F126" s="73" t="s">
        <v>802</v>
      </c>
      <c r="G126" s="9" t="s">
        <v>783</v>
      </c>
      <c r="H126" s="4">
        <v>489</v>
      </c>
      <c r="I126" s="38" t="s">
        <v>21</v>
      </c>
      <c r="J126" s="69" t="s">
        <v>803</v>
      </c>
      <c r="K126" s="38" t="s">
        <v>22</v>
      </c>
      <c r="L126" s="69" t="s">
        <v>804</v>
      </c>
      <c r="M126" s="1" t="s">
        <v>687</v>
      </c>
      <c r="N126" s="2">
        <v>41390</v>
      </c>
      <c r="O126" s="127" t="s">
        <v>25</v>
      </c>
      <c r="P126" s="43" t="s">
        <v>26</v>
      </c>
      <c r="Q126" s="132" t="s">
        <v>805</v>
      </c>
      <c r="R126" s="73" t="s">
        <v>34</v>
      </c>
      <c r="S126" s="43" t="s">
        <v>28</v>
      </c>
      <c r="T126" s="29">
        <f>211864</f>
        <v>211864</v>
      </c>
      <c r="U126" s="38">
        <v>0</v>
      </c>
      <c r="V126" s="38">
        <v>2</v>
      </c>
      <c r="W126" s="38">
        <v>2</v>
      </c>
      <c r="X126" s="133">
        <v>41368.124988425923</v>
      </c>
      <c r="Y126" s="43" t="s">
        <v>512</v>
      </c>
      <c r="Z126" s="133">
        <v>41659.624988425923</v>
      </c>
      <c r="AA126" s="43" t="s">
        <v>518</v>
      </c>
      <c r="AB126" s="31">
        <v>7370010955</v>
      </c>
      <c r="AC126" s="31">
        <v>365879042</v>
      </c>
    </row>
    <row r="127" spans="1:29" ht="60" customHeight="1" x14ac:dyDescent="0.2">
      <c r="A127" s="1" t="s">
        <v>670</v>
      </c>
      <c r="B127" s="2">
        <v>41379</v>
      </c>
      <c r="C127" s="2">
        <v>41393</v>
      </c>
      <c r="D127" s="45" t="s">
        <v>1494</v>
      </c>
      <c r="E127" s="71" t="s">
        <v>579</v>
      </c>
      <c r="F127" s="73" t="s">
        <v>634</v>
      </c>
      <c r="G127" s="8" t="s">
        <v>259</v>
      </c>
      <c r="H127" s="4">
        <v>489</v>
      </c>
      <c r="I127" s="38" t="s">
        <v>21</v>
      </c>
      <c r="J127" s="69" t="s">
        <v>2311</v>
      </c>
      <c r="K127" s="35" t="s">
        <v>791</v>
      </c>
      <c r="L127" s="69" t="s">
        <v>806</v>
      </c>
      <c r="M127" s="1" t="s">
        <v>730</v>
      </c>
      <c r="N127" s="2">
        <v>41390</v>
      </c>
      <c r="O127" s="127" t="s">
        <v>25</v>
      </c>
      <c r="P127" s="127" t="s">
        <v>32</v>
      </c>
      <c r="Q127" s="129" t="s">
        <v>43</v>
      </c>
      <c r="R127" s="73" t="s">
        <v>34</v>
      </c>
      <c r="S127" s="43" t="s">
        <v>232</v>
      </c>
      <c r="T127" s="29">
        <v>400000</v>
      </c>
      <c r="U127" s="38">
        <v>0</v>
      </c>
      <c r="V127" s="38">
        <v>6</v>
      </c>
      <c r="W127" s="38">
        <v>6</v>
      </c>
      <c r="X127" s="128">
        <v>41373.124988425923</v>
      </c>
      <c r="Y127" s="127" t="s">
        <v>512</v>
      </c>
      <c r="Z127" s="128">
        <v>41593.624988425923</v>
      </c>
      <c r="AA127" s="43" t="s">
        <v>537</v>
      </c>
      <c r="AB127" s="31">
        <v>7497021960</v>
      </c>
      <c r="AC127" s="31">
        <v>543902011</v>
      </c>
    </row>
    <row r="128" spans="1:29" ht="60" customHeight="1" x14ac:dyDescent="0.2">
      <c r="A128" s="1" t="s">
        <v>671</v>
      </c>
      <c r="B128" s="2">
        <v>41380</v>
      </c>
      <c r="C128" s="2">
        <v>41394</v>
      </c>
      <c r="D128" s="45" t="s">
        <v>1495</v>
      </c>
      <c r="E128" s="71" t="s">
        <v>2289</v>
      </c>
      <c r="F128" s="73" t="s">
        <v>635</v>
      </c>
      <c r="G128" s="8" t="s">
        <v>259</v>
      </c>
      <c r="H128" s="4">
        <v>489</v>
      </c>
      <c r="I128" s="38" t="s">
        <v>21</v>
      </c>
      <c r="J128" s="69" t="s">
        <v>2310</v>
      </c>
      <c r="K128" s="38" t="s">
        <v>22</v>
      </c>
      <c r="L128" s="69" t="s">
        <v>807</v>
      </c>
      <c r="M128" s="1" t="s">
        <v>731</v>
      </c>
      <c r="N128" s="2">
        <v>41390</v>
      </c>
      <c r="O128" s="127" t="s">
        <v>25</v>
      </c>
      <c r="P128" s="127" t="s">
        <v>32</v>
      </c>
      <c r="Q128" s="132" t="s">
        <v>769</v>
      </c>
      <c r="R128" s="73" t="s">
        <v>34</v>
      </c>
      <c r="S128" s="43" t="s">
        <v>44</v>
      </c>
      <c r="T128" s="29">
        <v>30000000</v>
      </c>
      <c r="U128" s="38">
        <v>220</v>
      </c>
      <c r="V128" s="38">
        <v>0</v>
      </c>
      <c r="W128" s="38">
        <v>60</v>
      </c>
      <c r="X128" s="128">
        <v>41374.124988425923</v>
      </c>
      <c r="Y128" s="127" t="s">
        <v>512</v>
      </c>
      <c r="Z128" s="128">
        <v>41614.624988425923</v>
      </c>
      <c r="AA128" s="43" t="s">
        <v>537</v>
      </c>
      <c r="AB128" s="31">
        <v>7453132003</v>
      </c>
      <c r="AC128" s="31">
        <v>362241042</v>
      </c>
    </row>
    <row r="129" spans="1:29" ht="60" customHeight="1" x14ac:dyDescent="0.2">
      <c r="A129" s="1" t="s">
        <v>673</v>
      </c>
      <c r="B129" s="2">
        <v>41386</v>
      </c>
      <c r="C129" s="2">
        <v>41401</v>
      </c>
      <c r="D129" s="45" t="s">
        <v>1496</v>
      </c>
      <c r="E129" s="71" t="s">
        <v>581</v>
      </c>
      <c r="F129" s="73" t="s">
        <v>636</v>
      </c>
      <c r="G129" s="8" t="s">
        <v>259</v>
      </c>
      <c r="H129" s="4">
        <v>490</v>
      </c>
      <c r="I129" s="38" t="s">
        <v>21</v>
      </c>
      <c r="J129" s="69" t="s">
        <v>2309</v>
      </c>
      <c r="K129" s="38" t="s">
        <v>22</v>
      </c>
      <c r="L129" s="69" t="s">
        <v>808</v>
      </c>
      <c r="M129" s="1" t="s">
        <v>732</v>
      </c>
      <c r="N129" s="2">
        <v>41410</v>
      </c>
      <c r="O129" s="127" t="s">
        <v>25</v>
      </c>
      <c r="P129" s="127" t="s">
        <v>32</v>
      </c>
      <c r="Q129" s="129" t="s">
        <v>53</v>
      </c>
      <c r="R129" s="73" t="s">
        <v>34</v>
      </c>
      <c r="S129" s="43" t="s">
        <v>70</v>
      </c>
      <c r="T129" s="29">
        <v>203000000</v>
      </c>
      <c r="U129" s="38">
        <v>0</v>
      </c>
      <c r="V129" s="38">
        <v>0</v>
      </c>
      <c r="W129" s="38">
        <v>0</v>
      </c>
      <c r="X129" s="128">
        <v>41380.124988425923</v>
      </c>
      <c r="Y129" s="127" t="s">
        <v>512</v>
      </c>
      <c r="Z129" s="128">
        <v>41478.666655092595</v>
      </c>
      <c r="AA129" s="43" t="s">
        <v>497</v>
      </c>
      <c r="AB129" s="31">
        <v>7226999952</v>
      </c>
      <c r="AC129" s="31">
        <v>440999987</v>
      </c>
    </row>
    <row r="130" spans="1:29" ht="60" customHeight="1" x14ac:dyDescent="0.2">
      <c r="A130" s="1" t="s">
        <v>674</v>
      </c>
      <c r="B130" s="2">
        <v>41390</v>
      </c>
      <c r="C130" s="2">
        <v>41407</v>
      </c>
      <c r="D130" s="45" t="s">
        <v>1497</v>
      </c>
      <c r="E130" s="81" t="s">
        <v>2288</v>
      </c>
      <c r="F130" s="81" t="s">
        <v>2297</v>
      </c>
      <c r="G130" s="8" t="s">
        <v>259</v>
      </c>
      <c r="H130" s="4">
        <v>490</v>
      </c>
      <c r="I130" s="38" t="s">
        <v>789</v>
      </c>
      <c r="J130" s="69" t="s">
        <v>2312</v>
      </c>
      <c r="K130" s="35" t="s">
        <v>791</v>
      </c>
      <c r="L130" s="69" t="s">
        <v>809</v>
      </c>
      <c r="M130" s="1" t="s">
        <v>733</v>
      </c>
      <c r="N130" s="2">
        <v>41410</v>
      </c>
      <c r="O130" s="127" t="s">
        <v>25</v>
      </c>
      <c r="P130" s="127" t="s">
        <v>32</v>
      </c>
      <c r="Q130" s="129" t="s">
        <v>57</v>
      </c>
      <c r="R130" s="73" t="s">
        <v>34</v>
      </c>
      <c r="S130" s="43" t="s">
        <v>93</v>
      </c>
      <c r="T130" s="29">
        <v>80000000</v>
      </c>
      <c r="U130" s="38">
        <v>120</v>
      </c>
      <c r="V130" s="38">
        <v>60</v>
      </c>
      <c r="W130" s="38">
        <v>30</v>
      </c>
      <c r="X130" s="128">
        <v>41387.124988425923</v>
      </c>
      <c r="Y130" s="127" t="s">
        <v>512</v>
      </c>
      <c r="Z130" s="128">
        <v>41614.624988425923</v>
      </c>
      <c r="AA130" s="43" t="s">
        <v>779</v>
      </c>
      <c r="AB130" s="31">
        <v>7446377047</v>
      </c>
      <c r="AC130" s="31">
        <v>359133959</v>
      </c>
    </row>
    <row r="131" spans="1:29" ht="60" customHeight="1" x14ac:dyDescent="0.2">
      <c r="A131" s="1" t="s">
        <v>676</v>
      </c>
      <c r="B131" s="2">
        <v>41402</v>
      </c>
      <c r="C131" s="2">
        <v>41417</v>
      </c>
      <c r="D131" s="45" t="s">
        <v>1498</v>
      </c>
      <c r="E131" s="71" t="s">
        <v>583</v>
      </c>
      <c r="F131" s="73" t="s">
        <v>637</v>
      </c>
      <c r="G131" s="8" t="s">
        <v>259</v>
      </c>
      <c r="H131" s="4">
        <v>491</v>
      </c>
      <c r="I131" s="38" t="s">
        <v>21</v>
      </c>
      <c r="J131" s="69" t="s">
        <v>2303</v>
      </c>
      <c r="K131" s="38" t="s">
        <v>22</v>
      </c>
      <c r="L131" s="69" t="s">
        <v>810</v>
      </c>
      <c r="M131" s="1" t="s">
        <v>734</v>
      </c>
      <c r="N131" s="2">
        <v>41435</v>
      </c>
      <c r="O131" s="127" t="s">
        <v>25</v>
      </c>
      <c r="P131" s="127" t="s">
        <v>32</v>
      </c>
      <c r="Q131" s="129" t="s">
        <v>61</v>
      </c>
      <c r="R131" s="73" t="s">
        <v>34</v>
      </c>
      <c r="S131" s="43" t="s">
        <v>70</v>
      </c>
      <c r="T131" s="29">
        <v>200000000</v>
      </c>
      <c r="U131" s="38">
        <v>80</v>
      </c>
      <c r="V131" s="38">
        <v>10</v>
      </c>
      <c r="W131" s="38">
        <v>20</v>
      </c>
      <c r="X131" s="128">
        <v>41396.166655092595</v>
      </c>
      <c r="Y131" s="127" t="s">
        <v>512</v>
      </c>
      <c r="Z131" s="128">
        <v>41621.624988425923</v>
      </c>
      <c r="AA131" s="43" t="s">
        <v>497</v>
      </c>
      <c r="AB131" s="31">
        <v>7604500010</v>
      </c>
      <c r="AC131" s="31">
        <v>448499979</v>
      </c>
    </row>
    <row r="132" spans="1:29" ht="60" customHeight="1" x14ac:dyDescent="0.2">
      <c r="A132" s="1" t="s">
        <v>675</v>
      </c>
      <c r="B132" s="2">
        <v>41403</v>
      </c>
      <c r="C132" s="2">
        <v>41417</v>
      </c>
      <c r="D132" s="45" t="s">
        <v>1499</v>
      </c>
      <c r="E132" s="71" t="s">
        <v>582</v>
      </c>
      <c r="F132" s="73" t="s">
        <v>2225</v>
      </c>
      <c r="G132" s="8" t="s">
        <v>259</v>
      </c>
      <c r="H132" s="4">
        <v>491</v>
      </c>
      <c r="I132" s="38" t="s">
        <v>21</v>
      </c>
      <c r="J132" s="69" t="s">
        <v>2303</v>
      </c>
      <c r="K132" s="38" t="s">
        <v>22</v>
      </c>
      <c r="L132" s="69" t="s">
        <v>810</v>
      </c>
      <c r="M132" s="1" t="s">
        <v>701</v>
      </c>
      <c r="N132" s="2">
        <v>41435</v>
      </c>
      <c r="O132" s="127" t="s">
        <v>25</v>
      </c>
      <c r="P132" s="127" t="s">
        <v>32</v>
      </c>
      <c r="Q132" s="129" t="s">
        <v>39</v>
      </c>
      <c r="R132" s="73" t="s">
        <v>34</v>
      </c>
      <c r="S132" s="43" t="s">
        <v>44</v>
      </c>
      <c r="T132" s="29">
        <v>290000000</v>
      </c>
      <c r="U132" s="38">
        <v>560</v>
      </c>
      <c r="V132" s="38">
        <v>0</v>
      </c>
      <c r="W132" s="38">
        <v>0</v>
      </c>
      <c r="X132" s="128">
        <v>41396.166655092595</v>
      </c>
      <c r="Y132" s="127" t="s">
        <v>512</v>
      </c>
      <c r="Z132" s="128">
        <v>41632.624988425923</v>
      </c>
      <c r="AA132" s="43" t="s">
        <v>537</v>
      </c>
      <c r="AB132" s="31">
        <v>7371500950</v>
      </c>
      <c r="AC132" s="31">
        <v>350470037</v>
      </c>
    </row>
    <row r="133" spans="1:29" ht="60" customHeight="1" x14ac:dyDescent="0.2">
      <c r="A133" s="1" t="s">
        <v>684</v>
      </c>
      <c r="B133" s="2">
        <v>41407</v>
      </c>
      <c r="C133" s="2">
        <v>41422</v>
      </c>
      <c r="D133" s="45" t="s">
        <v>1500</v>
      </c>
      <c r="E133" s="71" t="s">
        <v>591</v>
      </c>
      <c r="F133" s="73" t="s">
        <v>252</v>
      </c>
      <c r="G133" s="8" t="s">
        <v>259</v>
      </c>
      <c r="H133" s="4">
        <v>495</v>
      </c>
      <c r="I133" s="38" t="s">
        <v>21</v>
      </c>
      <c r="J133" s="69" t="s">
        <v>2308</v>
      </c>
      <c r="K133" s="35" t="s">
        <v>791</v>
      </c>
      <c r="L133" s="69" t="s">
        <v>809</v>
      </c>
      <c r="M133" s="1" t="s">
        <v>742</v>
      </c>
      <c r="N133" s="2">
        <v>41492</v>
      </c>
      <c r="O133" s="127" t="s">
        <v>80</v>
      </c>
      <c r="P133" s="127" t="s">
        <v>32</v>
      </c>
      <c r="Q133" s="129" t="s">
        <v>57</v>
      </c>
      <c r="R133" s="73" t="s">
        <v>34</v>
      </c>
      <c r="S133" s="43" t="s">
        <v>93</v>
      </c>
      <c r="T133" s="29">
        <v>300000000</v>
      </c>
      <c r="U133" s="38">
        <v>500</v>
      </c>
      <c r="V133" s="38">
        <v>55</v>
      </c>
      <c r="W133" s="38">
        <v>500</v>
      </c>
      <c r="X133" s="128">
        <v>41401.166655092595</v>
      </c>
      <c r="Y133" s="127" t="s">
        <v>512</v>
      </c>
      <c r="Z133" s="128">
        <v>41673.624988425923</v>
      </c>
      <c r="AA133" s="43" t="s">
        <v>779</v>
      </c>
      <c r="AB133" s="31">
        <v>7444860020</v>
      </c>
      <c r="AC133" s="31">
        <v>353500034</v>
      </c>
    </row>
    <row r="134" spans="1:29" ht="60" customHeight="1" x14ac:dyDescent="0.2">
      <c r="A134" s="5" t="s">
        <v>859</v>
      </c>
      <c r="B134" s="6">
        <v>41416</v>
      </c>
      <c r="C134" s="6">
        <v>41430</v>
      </c>
      <c r="D134" s="45" t="s">
        <v>1501</v>
      </c>
      <c r="E134" s="71" t="s">
        <v>586</v>
      </c>
      <c r="F134" s="71" t="s">
        <v>2298</v>
      </c>
      <c r="G134" s="46" t="s">
        <v>259</v>
      </c>
      <c r="H134" s="4">
        <v>491</v>
      </c>
      <c r="I134" s="38" t="s">
        <v>21</v>
      </c>
      <c r="J134" s="69" t="s">
        <v>793</v>
      </c>
      <c r="K134" s="38" t="s">
        <v>22</v>
      </c>
      <c r="L134" s="69" t="s">
        <v>856</v>
      </c>
      <c r="M134" s="5" t="s">
        <v>860</v>
      </c>
      <c r="N134" s="6">
        <v>41800</v>
      </c>
      <c r="O134" s="3" t="s">
        <v>25</v>
      </c>
      <c r="P134" s="3" t="s">
        <v>26</v>
      </c>
      <c r="Q134" s="69" t="s">
        <v>2462</v>
      </c>
      <c r="R134" s="73" t="s">
        <v>34</v>
      </c>
      <c r="S134" s="3" t="s">
        <v>28</v>
      </c>
      <c r="T134" s="29">
        <f>0.25*1000000</f>
        <v>250000</v>
      </c>
      <c r="U134" s="38">
        <v>0</v>
      </c>
      <c r="V134" s="38">
        <v>16</v>
      </c>
      <c r="W134" s="38">
        <v>0</v>
      </c>
      <c r="X134" s="128">
        <v>41404.878599537034</v>
      </c>
      <c r="Y134" s="127" t="s">
        <v>536</v>
      </c>
      <c r="Z134" s="128">
        <v>41618.624988425923</v>
      </c>
      <c r="AA134" s="43" t="s">
        <v>518</v>
      </c>
      <c r="AB134" s="31">
        <v>6309909026</v>
      </c>
      <c r="AC134" s="31">
        <v>339467999</v>
      </c>
    </row>
    <row r="135" spans="1:29" ht="60" customHeight="1" x14ac:dyDescent="0.2">
      <c r="A135" s="1" t="s">
        <v>677</v>
      </c>
      <c r="B135" s="2">
        <v>41417</v>
      </c>
      <c r="C135" s="2">
        <v>41431</v>
      </c>
      <c r="D135" s="45" t="s">
        <v>1502</v>
      </c>
      <c r="E135" s="71" t="s">
        <v>584</v>
      </c>
      <c r="F135" s="73" t="s">
        <v>638</v>
      </c>
      <c r="G135" s="8" t="s">
        <v>259</v>
      </c>
      <c r="H135" s="4">
        <v>491</v>
      </c>
      <c r="I135" s="38" t="s">
        <v>21</v>
      </c>
      <c r="J135" s="69" t="s">
        <v>2307</v>
      </c>
      <c r="K135" s="38" t="s">
        <v>22</v>
      </c>
      <c r="L135" s="69" t="s">
        <v>810</v>
      </c>
      <c r="M135" s="1" t="s">
        <v>735</v>
      </c>
      <c r="N135" s="2">
        <v>41435</v>
      </c>
      <c r="O135" s="127" t="s">
        <v>80</v>
      </c>
      <c r="P135" s="127" t="s">
        <v>32</v>
      </c>
      <c r="Q135" s="129" t="s">
        <v>61</v>
      </c>
      <c r="R135" s="73" t="s">
        <v>34</v>
      </c>
      <c r="S135" s="43" t="s">
        <v>70</v>
      </c>
      <c r="T135" s="29">
        <v>560000000</v>
      </c>
      <c r="U135" s="38">
        <v>0</v>
      </c>
      <c r="V135" s="38">
        <v>0</v>
      </c>
      <c r="W135" s="38">
        <v>0</v>
      </c>
      <c r="X135" s="128">
        <v>41409.166655092595</v>
      </c>
      <c r="Y135" s="127" t="s">
        <v>512</v>
      </c>
      <c r="Z135" s="128">
        <v>41891.624988425923</v>
      </c>
      <c r="AA135" s="43" t="s">
        <v>497</v>
      </c>
      <c r="AB135" s="31">
        <v>7543625985</v>
      </c>
      <c r="AC135" s="31">
        <v>446823002</v>
      </c>
    </row>
    <row r="136" spans="1:29" ht="60" customHeight="1" x14ac:dyDescent="0.2">
      <c r="A136" s="1" t="s">
        <v>678</v>
      </c>
      <c r="B136" s="2">
        <v>41417</v>
      </c>
      <c r="C136" s="2">
        <v>41431</v>
      </c>
      <c r="D136" s="45" t="s">
        <v>1503</v>
      </c>
      <c r="E136" s="71" t="s">
        <v>585</v>
      </c>
      <c r="F136" s="73" t="s">
        <v>639</v>
      </c>
      <c r="G136" s="8" t="s">
        <v>259</v>
      </c>
      <c r="H136" s="4">
        <v>491</v>
      </c>
      <c r="I136" s="38" t="s">
        <v>21</v>
      </c>
      <c r="J136" s="69" t="s">
        <v>2306</v>
      </c>
      <c r="K136" s="38" t="s">
        <v>22</v>
      </c>
      <c r="L136" s="69" t="s">
        <v>810</v>
      </c>
      <c r="M136" s="1" t="s">
        <v>736</v>
      </c>
      <c r="N136" s="2">
        <v>41435</v>
      </c>
      <c r="O136" s="127" t="s">
        <v>25</v>
      </c>
      <c r="P136" s="127" t="s">
        <v>32</v>
      </c>
      <c r="Q136" s="129" t="s">
        <v>53</v>
      </c>
      <c r="R136" s="73" t="s">
        <v>34</v>
      </c>
      <c r="S136" s="43" t="s">
        <v>70</v>
      </c>
      <c r="T136" s="29">
        <v>190260000</v>
      </c>
      <c r="U136" s="38">
        <v>167</v>
      </c>
      <c r="V136" s="38">
        <v>8</v>
      </c>
      <c r="W136" s="38">
        <v>10</v>
      </c>
      <c r="X136" s="128">
        <v>41414.166655092595</v>
      </c>
      <c r="Y136" s="127" t="s">
        <v>512</v>
      </c>
      <c r="Z136" s="128">
        <v>41593.624988425923</v>
      </c>
      <c r="AA136" s="43" t="s">
        <v>497</v>
      </c>
      <c r="AB136" s="31">
        <v>7174683960</v>
      </c>
      <c r="AC136" s="31">
        <v>379886005</v>
      </c>
    </row>
    <row r="137" spans="1:29" ht="60" customHeight="1" x14ac:dyDescent="0.2">
      <c r="A137" s="1" t="s">
        <v>679</v>
      </c>
      <c r="B137" s="2">
        <v>41423</v>
      </c>
      <c r="C137" s="2">
        <v>41437</v>
      </c>
      <c r="D137" s="45" t="s">
        <v>1504</v>
      </c>
      <c r="E137" s="71" t="s">
        <v>587</v>
      </c>
      <c r="F137" s="73" t="s">
        <v>640</v>
      </c>
      <c r="G137" s="8" t="s">
        <v>259</v>
      </c>
      <c r="H137" s="4">
        <v>492</v>
      </c>
      <c r="I137" s="38" t="s">
        <v>21</v>
      </c>
      <c r="J137" s="69" t="s">
        <v>2303</v>
      </c>
      <c r="K137" s="38" t="s">
        <v>22</v>
      </c>
      <c r="L137" s="69" t="s">
        <v>810</v>
      </c>
      <c r="M137" s="1" t="s">
        <v>737</v>
      </c>
      <c r="N137" s="2">
        <v>41449</v>
      </c>
      <c r="O137" s="127" t="s">
        <v>25</v>
      </c>
      <c r="P137" s="127" t="s">
        <v>32</v>
      </c>
      <c r="Q137" s="129" t="s">
        <v>53</v>
      </c>
      <c r="R137" s="73" t="s">
        <v>34</v>
      </c>
      <c r="S137" s="43" t="s">
        <v>70</v>
      </c>
      <c r="T137" s="29">
        <v>181800000</v>
      </c>
      <c r="U137" s="38">
        <v>167</v>
      </c>
      <c r="V137" s="38">
        <v>8</v>
      </c>
      <c r="W137" s="38">
        <v>10</v>
      </c>
      <c r="X137" s="128">
        <v>41417.166655092595</v>
      </c>
      <c r="Y137" s="127" t="s">
        <v>512</v>
      </c>
      <c r="Z137" s="128">
        <v>41593.624988425923</v>
      </c>
      <c r="AA137" s="43" t="s">
        <v>497</v>
      </c>
      <c r="AB137" s="31">
        <v>7149622950</v>
      </c>
      <c r="AC137" s="31">
        <v>362619009</v>
      </c>
    </row>
    <row r="138" spans="1:29" ht="60" customHeight="1" x14ac:dyDescent="0.2">
      <c r="A138" s="1" t="s">
        <v>680</v>
      </c>
      <c r="B138" s="2">
        <v>41425</v>
      </c>
      <c r="C138" s="2">
        <v>41439</v>
      </c>
      <c r="D138" s="45" t="s">
        <v>1505</v>
      </c>
      <c r="E138" s="81" t="s">
        <v>2285</v>
      </c>
      <c r="F138" s="73" t="s">
        <v>251</v>
      </c>
      <c r="G138" s="8" t="s">
        <v>259</v>
      </c>
      <c r="H138" s="4">
        <v>492</v>
      </c>
      <c r="I138" s="38" t="s">
        <v>21</v>
      </c>
      <c r="J138" s="69" t="s">
        <v>2128</v>
      </c>
      <c r="K138" s="35" t="s">
        <v>791</v>
      </c>
      <c r="L138" s="69" t="s">
        <v>809</v>
      </c>
      <c r="M138" s="1" t="s">
        <v>738</v>
      </c>
      <c r="N138" s="2">
        <v>41449</v>
      </c>
      <c r="O138" s="127" t="s">
        <v>25</v>
      </c>
      <c r="P138" s="127" t="s">
        <v>32</v>
      </c>
      <c r="Q138" s="129" t="s">
        <v>161</v>
      </c>
      <c r="R138" s="73" t="s">
        <v>34</v>
      </c>
      <c r="S138" s="43" t="s">
        <v>207</v>
      </c>
      <c r="T138" s="29">
        <v>19500000</v>
      </c>
      <c r="U138" s="38">
        <v>150</v>
      </c>
      <c r="V138" s="38">
        <v>40</v>
      </c>
      <c r="W138" s="38">
        <v>25</v>
      </c>
      <c r="X138" s="128">
        <v>41422.166655092595</v>
      </c>
      <c r="Y138" s="127" t="s">
        <v>512</v>
      </c>
      <c r="Z138" s="128">
        <v>41523.666655092595</v>
      </c>
      <c r="AA138" s="43" t="s">
        <v>518</v>
      </c>
      <c r="AB138" s="31">
        <v>7466223003</v>
      </c>
      <c r="AC138" s="31">
        <v>582092025</v>
      </c>
    </row>
    <row r="139" spans="1:29" ht="60" customHeight="1" x14ac:dyDescent="0.2">
      <c r="A139" s="1" t="s">
        <v>681</v>
      </c>
      <c r="B139" s="2">
        <v>41430</v>
      </c>
      <c r="C139" s="2">
        <v>41444</v>
      </c>
      <c r="D139" s="45" t="s">
        <v>1506</v>
      </c>
      <c r="E139" s="71" t="s">
        <v>588</v>
      </c>
      <c r="F139" s="73" t="s">
        <v>51</v>
      </c>
      <c r="G139" s="8" t="s">
        <v>259</v>
      </c>
      <c r="H139" s="4">
        <v>492</v>
      </c>
      <c r="I139" s="38" t="s">
        <v>21</v>
      </c>
      <c r="J139" s="69" t="s">
        <v>2304</v>
      </c>
      <c r="K139" s="38" t="s">
        <v>22</v>
      </c>
      <c r="L139" s="69" t="s">
        <v>810</v>
      </c>
      <c r="M139" s="1" t="s">
        <v>739</v>
      </c>
      <c r="N139" s="2">
        <v>41449</v>
      </c>
      <c r="O139" s="127" t="s">
        <v>25</v>
      </c>
      <c r="P139" s="127" t="s">
        <v>32</v>
      </c>
      <c r="Q139" s="129" t="s">
        <v>53</v>
      </c>
      <c r="R139" s="73" t="s">
        <v>34</v>
      </c>
      <c r="S139" s="43" t="s">
        <v>44</v>
      </c>
      <c r="T139" s="29">
        <v>50000000</v>
      </c>
      <c r="U139" s="38">
        <v>0</v>
      </c>
      <c r="V139" s="38">
        <v>0</v>
      </c>
      <c r="W139" s="38">
        <v>0</v>
      </c>
      <c r="X139" s="128">
        <v>41424.166655092595</v>
      </c>
      <c r="Y139" s="127" t="s">
        <v>512</v>
      </c>
      <c r="Z139" s="128">
        <v>41673.624988425923</v>
      </c>
      <c r="AA139" s="43" t="s">
        <v>537</v>
      </c>
      <c r="AB139" s="31">
        <v>7131368965</v>
      </c>
      <c r="AC139" s="31">
        <v>393194998</v>
      </c>
    </row>
    <row r="140" spans="1:29" ht="60" customHeight="1" x14ac:dyDescent="0.2">
      <c r="A140" s="1" t="s">
        <v>682</v>
      </c>
      <c r="B140" s="2">
        <v>41430</v>
      </c>
      <c r="C140" s="2">
        <v>41445</v>
      </c>
      <c r="D140" s="45" t="s">
        <v>1507</v>
      </c>
      <c r="E140" s="71" t="s">
        <v>589</v>
      </c>
      <c r="F140" s="73" t="s">
        <v>641</v>
      </c>
      <c r="G140" s="8" t="s">
        <v>259</v>
      </c>
      <c r="H140" s="4">
        <v>492</v>
      </c>
      <c r="I140" s="38" t="s">
        <v>21</v>
      </c>
      <c r="J140" s="69" t="s">
        <v>2305</v>
      </c>
      <c r="K140" s="38" t="s">
        <v>22</v>
      </c>
      <c r="L140" s="69" t="s">
        <v>810</v>
      </c>
      <c r="M140" s="1" t="s">
        <v>740</v>
      </c>
      <c r="N140" s="2">
        <v>41449</v>
      </c>
      <c r="O140" s="127" t="s">
        <v>80</v>
      </c>
      <c r="P140" s="127" t="s">
        <v>32</v>
      </c>
      <c r="Q140" s="69" t="s">
        <v>770</v>
      </c>
      <c r="R140" s="73" t="s">
        <v>34</v>
      </c>
      <c r="S140" s="43" t="s">
        <v>44</v>
      </c>
      <c r="T140" s="29">
        <v>5400000000</v>
      </c>
      <c r="U140" s="38">
        <v>14350</v>
      </c>
      <c r="V140" s="38">
        <v>2220</v>
      </c>
      <c r="W140" s="38">
        <v>1000</v>
      </c>
      <c r="X140" s="128">
        <v>41425.166655092595</v>
      </c>
      <c r="Y140" s="127" t="s">
        <v>512</v>
      </c>
      <c r="Z140" s="128">
        <v>42395.62498842593</v>
      </c>
      <c r="AA140" s="43" t="s">
        <v>537</v>
      </c>
      <c r="AB140" s="31">
        <v>7545015349</v>
      </c>
      <c r="AC140" s="31">
        <v>516610205</v>
      </c>
    </row>
    <row r="141" spans="1:29" ht="60" customHeight="1" x14ac:dyDescent="0.2">
      <c r="A141" s="1" t="s">
        <v>685</v>
      </c>
      <c r="B141" s="2">
        <v>41444</v>
      </c>
      <c r="C141" s="2">
        <v>41458</v>
      </c>
      <c r="D141" s="45" t="s">
        <v>1508</v>
      </c>
      <c r="E141" s="71" t="s">
        <v>592</v>
      </c>
      <c r="F141" s="73" t="s">
        <v>253</v>
      </c>
      <c r="G141" s="8" t="s">
        <v>259</v>
      </c>
      <c r="H141" s="4">
        <v>495</v>
      </c>
      <c r="I141" s="38" t="s">
        <v>21</v>
      </c>
      <c r="J141" s="69" t="s">
        <v>790</v>
      </c>
      <c r="K141" s="38" t="s">
        <v>22</v>
      </c>
      <c r="L141" s="69" t="s">
        <v>810</v>
      </c>
      <c r="M141" s="1" t="s">
        <v>260</v>
      </c>
      <c r="N141" s="2">
        <v>41492</v>
      </c>
      <c r="O141" s="127" t="s">
        <v>25</v>
      </c>
      <c r="P141" s="127" t="s">
        <v>32</v>
      </c>
      <c r="Q141" s="129" t="s">
        <v>33</v>
      </c>
      <c r="R141" s="73" t="s">
        <v>34</v>
      </c>
      <c r="S141" s="43" t="s">
        <v>44</v>
      </c>
      <c r="T141" s="29">
        <v>350000000</v>
      </c>
      <c r="U141" s="38">
        <v>0</v>
      </c>
      <c r="V141" s="38">
        <v>0</v>
      </c>
      <c r="W141" s="38">
        <v>0</v>
      </c>
      <c r="X141" s="128">
        <v>41439.166655092595</v>
      </c>
      <c r="Y141" s="127" t="s">
        <v>512</v>
      </c>
      <c r="Z141" s="128">
        <v>41614.624988425923</v>
      </c>
      <c r="AA141" s="43" t="s">
        <v>537</v>
      </c>
      <c r="AB141" s="31">
        <v>7456692011</v>
      </c>
      <c r="AC141" s="31">
        <v>489064035</v>
      </c>
    </row>
    <row r="142" spans="1:29" ht="60" customHeight="1" x14ac:dyDescent="0.2">
      <c r="A142" s="23" t="s">
        <v>865</v>
      </c>
      <c r="B142" s="24">
        <v>41444</v>
      </c>
      <c r="C142" s="24">
        <v>41458</v>
      </c>
      <c r="D142" s="45" t="s">
        <v>1509</v>
      </c>
      <c r="E142" s="71" t="s">
        <v>785</v>
      </c>
      <c r="F142" s="81" t="s">
        <v>2292</v>
      </c>
      <c r="G142" s="46" t="s">
        <v>259</v>
      </c>
      <c r="H142" s="35" t="s">
        <v>2122</v>
      </c>
      <c r="I142" s="38" t="s">
        <v>797</v>
      </c>
      <c r="J142" s="130" t="s">
        <v>797</v>
      </c>
      <c r="K142" s="38" t="s">
        <v>797</v>
      </c>
      <c r="L142" s="38" t="s">
        <v>797</v>
      </c>
      <c r="M142" s="38" t="s">
        <v>867</v>
      </c>
      <c r="N142" s="42">
        <v>41460</v>
      </c>
      <c r="O142" s="3" t="s">
        <v>25</v>
      </c>
      <c r="P142" s="3" t="s">
        <v>26</v>
      </c>
      <c r="Q142" s="69" t="s">
        <v>866</v>
      </c>
      <c r="R142" s="71" t="s">
        <v>26</v>
      </c>
      <c r="S142" s="3" t="s">
        <v>62</v>
      </c>
      <c r="T142" s="29">
        <f>3.22*1000000</f>
        <v>3220000</v>
      </c>
      <c r="U142" s="38">
        <v>0</v>
      </c>
      <c r="V142" s="38">
        <v>66</v>
      </c>
      <c r="W142" s="38">
        <v>0</v>
      </c>
      <c r="X142" s="20">
        <v>41439.166655092595</v>
      </c>
      <c r="Y142" s="3" t="s">
        <v>536</v>
      </c>
      <c r="Z142" s="20">
        <v>41731.624988425923</v>
      </c>
      <c r="AA142" s="3" t="s">
        <v>518</v>
      </c>
      <c r="AB142" s="31">
        <v>7370010955</v>
      </c>
      <c r="AC142" s="31">
        <v>365879042</v>
      </c>
    </row>
    <row r="143" spans="1:29" ht="60" customHeight="1" x14ac:dyDescent="0.2">
      <c r="A143" s="1" t="s">
        <v>686</v>
      </c>
      <c r="B143" s="2">
        <v>41464</v>
      </c>
      <c r="C143" s="2">
        <v>41479</v>
      </c>
      <c r="D143" s="45" t="s">
        <v>1510</v>
      </c>
      <c r="E143" s="71" t="s">
        <v>593</v>
      </c>
      <c r="F143" s="73" t="s">
        <v>548</v>
      </c>
      <c r="G143" s="8" t="s">
        <v>259</v>
      </c>
      <c r="H143" s="4">
        <v>495</v>
      </c>
      <c r="I143" s="38" t="s">
        <v>789</v>
      </c>
      <c r="J143" s="69" t="s">
        <v>790</v>
      </c>
      <c r="K143" s="38" t="s">
        <v>22</v>
      </c>
      <c r="L143" s="69" t="s">
        <v>810</v>
      </c>
      <c r="M143" s="1" t="s">
        <v>743</v>
      </c>
      <c r="N143" s="2">
        <v>41492</v>
      </c>
      <c r="O143" s="127" t="s">
        <v>25</v>
      </c>
      <c r="P143" s="127" t="s">
        <v>32</v>
      </c>
      <c r="Q143" s="129" t="s">
        <v>39</v>
      </c>
      <c r="R143" s="73" t="s">
        <v>34</v>
      </c>
      <c r="S143" s="43" t="s">
        <v>70</v>
      </c>
      <c r="T143" s="29">
        <v>110000000</v>
      </c>
      <c r="U143" s="38">
        <v>83</v>
      </c>
      <c r="V143" s="38">
        <v>4</v>
      </c>
      <c r="W143" s="38">
        <v>70</v>
      </c>
      <c r="X143" s="128">
        <v>41463.166655092595</v>
      </c>
      <c r="Y143" s="127" t="s">
        <v>512</v>
      </c>
      <c r="Z143" s="128">
        <v>41577.624988425923</v>
      </c>
      <c r="AA143" s="43" t="s">
        <v>497</v>
      </c>
      <c r="AB143" s="31">
        <v>7359625975</v>
      </c>
      <c r="AC143" s="31">
        <v>412807953</v>
      </c>
    </row>
    <row r="144" spans="1:29" ht="60" customHeight="1" x14ac:dyDescent="0.2">
      <c r="A144" s="1" t="s">
        <v>687</v>
      </c>
      <c r="B144" s="2">
        <v>41466</v>
      </c>
      <c r="C144" s="2">
        <v>41481</v>
      </c>
      <c r="D144" s="45" t="s">
        <v>1511</v>
      </c>
      <c r="E144" s="71" t="s">
        <v>594</v>
      </c>
      <c r="F144" s="90" t="s">
        <v>2293</v>
      </c>
      <c r="G144" s="8" t="s">
        <v>259</v>
      </c>
      <c r="H144" s="4">
        <v>495</v>
      </c>
      <c r="I144" s="38" t="s">
        <v>21</v>
      </c>
      <c r="J144" s="69" t="s">
        <v>790</v>
      </c>
      <c r="K144" s="38" t="s">
        <v>22</v>
      </c>
      <c r="L144" s="69" t="s">
        <v>811</v>
      </c>
      <c r="M144" s="1" t="s">
        <v>744</v>
      </c>
      <c r="N144" s="2">
        <v>41492</v>
      </c>
      <c r="O144" s="127" t="s">
        <v>25</v>
      </c>
      <c r="P144" s="127" t="s">
        <v>32</v>
      </c>
      <c r="Q144" s="129" t="s">
        <v>156</v>
      </c>
      <c r="R144" s="73" t="s">
        <v>34</v>
      </c>
      <c r="S144" s="43" t="s">
        <v>44</v>
      </c>
      <c r="T144" s="29">
        <v>20000000</v>
      </c>
      <c r="U144" s="38">
        <v>50</v>
      </c>
      <c r="V144" s="38">
        <v>199</v>
      </c>
      <c r="W144" s="38">
        <v>10</v>
      </c>
      <c r="X144" s="128">
        <v>41463.166655092595</v>
      </c>
      <c r="Y144" s="127" t="s">
        <v>512</v>
      </c>
      <c r="Z144" s="128">
        <v>41785.666655092595</v>
      </c>
      <c r="AA144" s="43" t="s">
        <v>537</v>
      </c>
      <c r="AB144" s="31">
        <v>7515726041</v>
      </c>
      <c r="AC144" s="31">
        <v>371325954</v>
      </c>
    </row>
    <row r="145" spans="1:29" ht="60" customHeight="1" x14ac:dyDescent="0.2">
      <c r="A145" s="1" t="s">
        <v>717</v>
      </c>
      <c r="B145" s="2">
        <v>41473</v>
      </c>
      <c r="C145" s="2">
        <v>41487</v>
      </c>
      <c r="D145" s="45" t="s">
        <v>1512</v>
      </c>
      <c r="E145" s="71" t="s">
        <v>622</v>
      </c>
      <c r="F145" s="87" t="s">
        <v>1217</v>
      </c>
      <c r="G145" s="8" t="s">
        <v>259</v>
      </c>
      <c r="H145" s="49">
        <v>495</v>
      </c>
      <c r="I145" s="35" t="s">
        <v>21</v>
      </c>
      <c r="J145" s="69" t="s">
        <v>2464</v>
      </c>
      <c r="K145" s="35" t="s">
        <v>22</v>
      </c>
      <c r="L145" s="69" t="s">
        <v>811</v>
      </c>
      <c r="M145" s="35" t="s">
        <v>2119</v>
      </c>
      <c r="N145" s="35" t="s">
        <v>2119</v>
      </c>
      <c r="O145" s="127" t="s">
        <v>25</v>
      </c>
      <c r="P145" s="127" t="s">
        <v>32</v>
      </c>
      <c r="Q145" s="129" t="s">
        <v>161</v>
      </c>
      <c r="R145" s="73" t="s">
        <v>34</v>
      </c>
      <c r="S145" s="43" t="s">
        <v>44</v>
      </c>
      <c r="T145" s="29">
        <v>5000000</v>
      </c>
      <c r="U145" s="38">
        <v>40</v>
      </c>
      <c r="V145" s="38">
        <v>8</v>
      </c>
      <c r="W145" s="38">
        <v>40</v>
      </c>
      <c r="X145" s="128">
        <v>41467.166655092595</v>
      </c>
      <c r="Y145" s="127" t="s">
        <v>512</v>
      </c>
      <c r="Z145" s="128">
        <v>41638.624988425923</v>
      </c>
      <c r="AA145" s="43" t="s">
        <v>537</v>
      </c>
      <c r="AB145" s="31">
        <v>7384732960</v>
      </c>
      <c r="AC145" s="31">
        <v>569107003</v>
      </c>
    </row>
    <row r="146" spans="1:29" ht="60" customHeight="1" x14ac:dyDescent="0.2">
      <c r="A146" s="1" t="s">
        <v>718</v>
      </c>
      <c r="B146" s="2">
        <v>41474</v>
      </c>
      <c r="C146" s="2">
        <v>41488</v>
      </c>
      <c r="D146" s="45" t="s">
        <v>1513</v>
      </c>
      <c r="E146" s="71" t="s">
        <v>623</v>
      </c>
      <c r="F146" s="90" t="s">
        <v>2294</v>
      </c>
      <c r="G146" s="8" t="s">
        <v>259</v>
      </c>
      <c r="H146" s="35" t="s">
        <v>2120</v>
      </c>
      <c r="I146" s="35" t="s">
        <v>2120</v>
      </c>
      <c r="J146" s="35" t="s">
        <v>2121</v>
      </c>
      <c r="K146" s="35" t="s">
        <v>2121</v>
      </c>
      <c r="L146" s="35" t="s">
        <v>2121</v>
      </c>
      <c r="M146" s="35" t="s">
        <v>2121</v>
      </c>
      <c r="N146" s="35" t="s">
        <v>2121</v>
      </c>
      <c r="O146" s="127" t="s">
        <v>25</v>
      </c>
      <c r="P146" s="127" t="s">
        <v>32</v>
      </c>
      <c r="Q146" s="69" t="s">
        <v>776</v>
      </c>
      <c r="R146" s="73" t="s">
        <v>34</v>
      </c>
      <c r="S146" s="43" t="s">
        <v>62</v>
      </c>
      <c r="T146" s="29">
        <v>5800000</v>
      </c>
      <c r="U146" s="38">
        <v>0</v>
      </c>
      <c r="V146" s="38">
        <v>60</v>
      </c>
      <c r="W146" s="38">
        <v>0</v>
      </c>
      <c r="X146" s="128">
        <v>41474.166655092595</v>
      </c>
      <c r="Y146" s="127" t="s">
        <v>512</v>
      </c>
      <c r="Z146" s="128">
        <v>41855.666655092595</v>
      </c>
      <c r="AA146" s="43" t="s">
        <v>518</v>
      </c>
      <c r="AB146" s="31">
        <v>7530747742</v>
      </c>
      <c r="AC146" s="31">
        <v>507468596</v>
      </c>
    </row>
    <row r="147" spans="1:29" ht="60" customHeight="1" x14ac:dyDescent="0.2">
      <c r="A147" s="1" t="s">
        <v>690</v>
      </c>
      <c r="B147" s="2">
        <v>41491</v>
      </c>
      <c r="C147" s="2">
        <v>41506</v>
      </c>
      <c r="D147" s="45" t="s">
        <v>1514</v>
      </c>
      <c r="E147" s="71" t="s">
        <v>596</v>
      </c>
      <c r="F147" s="73" t="s">
        <v>644</v>
      </c>
      <c r="G147" s="8" t="s">
        <v>259</v>
      </c>
      <c r="H147" s="4">
        <v>497</v>
      </c>
      <c r="I147" s="38" t="s">
        <v>21</v>
      </c>
      <c r="J147" s="69" t="s">
        <v>2465</v>
      </c>
      <c r="K147" s="35" t="s">
        <v>791</v>
      </c>
      <c r="L147" s="69" t="s">
        <v>809</v>
      </c>
      <c r="M147" s="1" t="s">
        <v>747</v>
      </c>
      <c r="N147" s="2">
        <v>41523</v>
      </c>
      <c r="O147" s="127" t="s">
        <v>25</v>
      </c>
      <c r="P147" s="127" t="s">
        <v>32</v>
      </c>
      <c r="Q147" s="129" t="s">
        <v>57</v>
      </c>
      <c r="R147" s="73" t="s">
        <v>34</v>
      </c>
      <c r="S147" s="43" t="s">
        <v>772</v>
      </c>
      <c r="T147" s="29">
        <v>90000000</v>
      </c>
      <c r="U147" s="38">
        <v>340</v>
      </c>
      <c r="V147" s="38">
        <v>50</v>
      </c>
      <c r="W147" s="38">
        <v>100</v>
      </c>
      <c r="X147" s="128">
        <v>41485.166655092595</v>
      </c>
      <c r="Y147" s="127" t="s">
        <v>512</v>
      </c>
      <c r="Z147" s="128">
        <v>42223.62498842593</v>
      </c>
      <c r="AA147" s="43" t="s">
        <v>513</v>
      </c>
      <c r="AB147" s="31">
        <v>7447232377</v>
      </c>
      <c r="AC147" s="31">
        <v>357289951</v>
      </c>
    </row>
    <row r="148" spans="1:29" ht="60" customHeight="1" x14ac:dyDescent="0.2">
      <c r="A148" s="1" t="s">
        <v>688</v>
      </c>
      <c r="B148" s="2">
        <v>41492</v>
      </c>
      <c r="C148" s="2">
        <v>41507</v>
      </c>
      <c r="D148" s="45" t="s">
        <v>1515</v>
      </c>
      <c r="E148" s="71" t="s">
        <v>595</v>
      </c>
      <c r="F148" s="73" t="s">
        <v>642</v>
      </c>
      <c r="G148" s="8" t="s">
        <v>259</v>
      </c>
      <c r="H148" s="4">
        <v>496</v>
      </c>
      <c r="I148" s="38" t="s">
        <v>21</v>
      </c>
      <c r="J148" s="69" t="s">
        <v>2466</v>
      </c>
      <c r="K148" s="38" t="s">
        <v>22</v>
      </c>
      <c r="L148" s="69" t="s">
        <v>811</v>
      </c>
      <c r="M148" s="1" t="s">
        <v>745</v>
      </c>
      <c r="N148" s="2">
        <v>41515</v>
      </c>
      <c r="O148" s="127" t="s">
        <v>25</v>
      </c>
      <c r="P148" s="127" t="s">
        <v>32</v>
      </c>
      <c r="Q148" s="129" t="s">
        <v>43</v>
      </c>
      <c r="R148" s="73" t="s">
        <v>34</v>
      </c>
      <c r="S148" s="43" t="s">
        <v>70</v>
      </c>
      <c r="T148" s="29">
        <v>105250000</v>
      </c>
      <c r="U148" s="38">
        <v>200</v>
      </c>
      <c r="V148" s="38">
        <v>10</v>
      </c>
      <c r="W148" s="38">
        <v>200</v>
      </c>
      <c r="X148" s="128">
        <v>41487.166655092595</v>
      </c>
      <c r="Y148" s="127" t="s">
        <v>512</v>
      </c>
      <c r="Z148" s="128">
        <v>41584.624988425923</v>
      </c>
      <c r="AA148" s="43" t="s">
        <v>497</v>
      </c>
      <c r="AB148" s="31">
        <v>7502272945</v>
      </c>
      <c r="AC148" s="31">
        <v>530898979</v>
      </c>
    </row>
    <row r="149" spans="1:29" ht="60" customHeight="1" x14ac:dyDescent="0.2">
      <c r="A149" s="1" t="s">
        <v>689</v>
      </c>
      <c r="B149" s="2">
        <v>41492</v>
      </c>
      <c r="C149" s="2">
        <v>41507</v>
      </c>
      <c r="D149" s="45" t="s">
        <v>1516</v>
      </c>
      <c r="E149" s="81" t="s">
        <v>2291</v>
      </c>
      <c r="F149" s="73" t="s">
        <v>643</v>
      </c>
      <c r="G149" s="8" t="s">
        <v>259</v>
      </c>
      <c r="H149" s="4">
        <v>496</v>
      </c>
      <c r="I149" s="38" t="s">
        <v>21</v>
      </c>
      <c r="J149" s="69" t="s">
        <v>2302</v>
      </c>
      <c r="K149" s="35" t="s">
        <v>791</v>
      </c>
      <c r="L149" s="69" t="s">
        <v>809</v>
      </c>
      <c r="M149" s="1" t="s">
        <v>746</v>
      </c>
      <c r="N149" s="2">
        <v>41515</v>
      </c>
      <c r="O149" s="127" t="s">
        <v>25</v>
      </c>
      <c r="P149" s="127" t="s">
        <v>32</v>
      </c>
      <c r="Q149" s="129" t="s">
        <v>39</v>
      </c>
      <c r="R149" s="73" t="s">
        <v>34</v>
      </c>
      <c r="S149" s="43" t="s">
        <v>771</v>
      </c>
      <c r="T149" s="29">
        <v>500000</v>
      </c>
      <c r="U149" s="38">
        <v>6</v>
      </c>
      <c r="V149" s="38">
        <v>3</v>
      </c>
      <c r="W149" s="38">
        <v>6</v>
      </c>
      <c r="X149" s="128">
        <v>41488.166655092595</v>
      </c>
      <c r="Y149" s="127" t="s">
        <v>512</v>
      </c>
      <c r="Z149" s="128">
        <v>41659.624988425923</v>
      </c>
      <c r="AA149" s="43" t="s">
        <v>516</v>
      </c>
      <c r="AB149" s="31">
        <v>7371782974</v>
      </c>
      <c r="AC149" s="31">
        <v>367451045</v>
      </c>
    </row>
    <row r="150" spans="1:29" ht="60" customHeight="1" x14ac:dyDescent="0.2">
      <c r="A150" s="1" t="s">
        <v>691</v>
      </c>
      <c r="B150" s="2">
        <v>41495</v>
      </c>
      <c r="C150" s="2">
        <v>41512</v>
      </c>
      <c r="D150" s="45" t="s">
        <v>1517</v>
      </c>
      <c r="E150" s="71" t="s">
        <v>597</v>
      </c>
      <c r="F150" s="73" t="s">
        <v>645</v>
      </c>
      <c r="G150" s="8" t="s">
        <v>259</v>
      </c>
      <c r="H150" s="4">
        <v>497</v>
      </c>
      <c r="I150" s="38" t="s">
        <v>21</v>
      </c>
      <c r="J150" s="69" t="s">
        <v>812</v>
      </c>
      <c r="K150" s="35" t="s">
        <v>791</v>
      </c>
      <c r="L150" s="69" t="s">
        <v>809</v>
      </c>
      <c r="M150" s="1" t="s">
        <v>748</v>
      </c>
      <c r="N150" s="2">
        <v>41523</v>
      </c>
      <c r="O150" s="127" t="s">
        <v>25</v>
      </c>
      <c r="P150" s="127" t="s">
        <v>32</v>
      </c>
      <c r="Q150" s="129" t="s">
        <v>39</v>
      </c>
      <c r="R150" s="73" t="s">
        <v>34</v>
      </c>
      <c r="S150" s="43" t="s">
        <v>773</v>
      </c>
      <c r="T150" s="29">
        <v>10000000</v>
      </c>
      <c r="U150" s="38">
        <v>27</v>
      </c>
      <c r="V150" s="38">
        <v>6</v>
      </c>
      <c r="W150" s="38">
        <v>0</v>
      </c>
      <c r="X150" s="128">
        <v>41491.166655092595</v>
      </c>
      <c r="Y150" s="127" t="s">
        <v>512</v>
      </c>
      <c r="Z150" s="128">
        <v>41831.666655092595</v>
      </c>
      <c r="AA150" s="43" t="s">
        <v>516</v>
      </c>
      <c r="AB150" s="31">
        <v>7395739030</v>
      </c>
      <c r="AC150" s="31">
        <v>357171002</v>
      </c>
    </row>
    <row r="151" spans="1:29" ht="60" customHeight="1" x14ac:dyDescent="0.2">
      <c r="A151" s="1" t="s">
        <v>692</v>
      </c>
      <c r="B151" s="2">
        <v>41498</v>
      </c>
      <c r="C151" s="2">
        <v>41513</v>
      </c>
      <c r="D151" s="45" t="s">
        <v>1518</v>
      </c>
      <c r="E151" s="71" t="s">
        <v>598</v>
      </c>
      <c r="F151" s="73" t="s">
        <v>646</v>
      </c>
      <c r="G151" s="8" t="s">
        <v>259</v>
      </c>
      <c r="H151" s="4">
        <v>497</v>
      </c>
      <c r="I151" s="38" t="s">
        <v>21</v>
      </c>
      <c r="J151" s="69" t="s">
        <v>2281</v>
      </c>
      <c r="K151" s="35" t="s">
        <v>791</v>
      </c>
      <c r="L151" s="69" t="s">
        <v>809</v>
      </c>
      <c r="M151" s="1" t="s">
        <v>749</v>
      </c>
      <c r="N151" s="2">
        <v>41523</v>
      </c>
      <c r="O151" s="127" t="s">
        <v>25</v>
      </c>
      <c r="P151" s="127" t="s">
        <v>32</v>
      </c>
      <c r="Q151" s="129" t="s">
        <v>39</v>
      </c>
      <c r="R151" s="73" t="s">
        <v>34</v>
      </c>
      <c r="S151" s="43" t="s">
        <v>774</v>
      </c>
      <c r="T151" s="29">
        <v>2651013</v>
      </c>
      <c r="U151" s="38">
        <v>27</v>
      </c>
      <c r="V151" s="38">
        <v>6</v>
      </c>
      <c r="W151" s="38">
        <v>0</v>
      </c>
      <c r="X151" s="128">
        <v>41492.166655092595</v>
      </c>
      <c r="Y151" s="127" t="s">
        <v>512</v>
      </c>
      <c r="Z151" s="128">
        <v>41765.666655092595</v>
      </c>
      <c r="AA151" s="43" t="s">
        <v>516</v>
      </c>
      <c r="AB151" s="31">
        <v>7388069957</v>
      </c>
      <c r="AC151" s="31">
        <v>358120960</v>
      </c>
    </row>
    <row r="152" spans="1:29" ht="60" customHeight="1" x14ac:dyDescent="0.2">
      <c r="A152" s="1" t="s">
        <v>693</v>
      </c>
      <c r="B152" s="2">
        <v>41502</v>
      </c>
      <c r="C152" s="2">
        <v>41516</v>
      </c>
      <c r="D152" s="45" t="s">
        <v>1519</v>
      </c>
      <c r="E152" s="71" t="s">
        <v>599</v>
      </c>
      <c r="F152" s="81" t="s">
        <v>2300</v>
      </c>
      <c r="G152" s="8" t="s">
        <v>259</v>
      </c>
      <c r="H152" s="4">
        <v>497</v>
      </c>
      <c r="I152" s="38" t="s">
        <v>21</v>
      </c>
      <c r="J152" s="69" t="s">
        <v>2281</v>
      </c>
      <c r="K152" s="38" t="s">
        <v>22</v>
      </c>
      <c r="L152" s="69" t="s">
        <v>810</v>
      </c>
      <c r="M152" s="1" t="s">
        <v>750</v>
      </c>
      <c r="N152" s="2">
        <v>41523</v>
      </c>
      <c r="O152" s="127" t="s">
        <v>25</v>
      </c>
      <c r="P152" s="127" t="s">
        <v>32</v>
      </c>
      <c r="Q152" s="129" t="s">
        <v>39</v>
      </c>
      <c r="R152" s="73" t="s">
        <v>34</v>
      </c>
      <c r="S152" s="43" t="s">
        <v>70</v>
      </c>
      <c r="T152" s="29">
        <v>130000000</v>
      </c>
      <c r="U152" s="38">
        <v>114</v>
      </c>
      <c r="V152" s="38">
        <v>5</v>
      </c>
      <c r="W152" s="38">
        <v>20</v>
      </c>
      <c r="X152" s="128">
        <v>41494.166655092595</v>
      </c>
      <c r="Y152" s="127" t="s">
        <v>512</v>
      </c>
      <c r="Z152" s="128">
        <v>41821.666655092595</v>
      </c>
      <c r="AA152" s="43" t="s">
        <v>497</v>
      </c>
      <c r="AB152" s="31">
        <v>7409748003</v>
      </c>
      <c r="AC152" s="31">
        <v>379162036</v>
      </c>
    </row>
    <row r="153" spans="1:29" ht="60" customHeight="1" x14ac:dyDescent="0.2">
      <c r="A153" s="1" t="s">
        <v>695</v>
      </c>
      <c r="B153" s="2">
        <v>41526</v>
      </c>
      <c r="C153" s="2">
        <v>41543</v>
      </c>
      <c r="D153" s="45" t="s">
        <v>1520</v>
      </c>
      <c r="E153" s="71" t="s">
        <v>601</v>
      </c>
      <c r="F153" s="73" t="s">
        <v>647</v>
      </c>
      <c r="G153" s="8" t="s">
        <v>259</v>
      </c>
      <c r="H153" s="4">
        <v>498</v>
      </c>
      <c r="I153" s="38" t="s">
        <v>21</v>
      </c>
      <c r="J153" s="69" t="s">
        <v>2280</v>
      </c>
      <c r="K153" s="38" t="s">
        <v>22</v>
      </c>
      <c r="L153" s="69" t="s">
        <v>810</v>
      </c>
      <c r="M153" s="1" t="s">
        <v>752</v>
      </c>
      <c r="N153" s="2">
        <v>41556</v>
      </c>
      <c r="O153" s="127" t="s">
        <v>25</v>
      </c>
      <c r="P153" s="127" t="s">
        <v>32</v>
      </c>
      <c r="Q153" s="129" t="s">
        <v>43</v>
      </c>
      <c r="R153" s="73" t="s">
        <v>34</v>
      </c>
      <c r="S153" s="43" t="s">
        <v>70</v>
      </c>
      <c r="T153" s="29">
        <v>104800000</v>
      </c>
      <c r="U153" s="38">
        <v>200</v>
      </c>
      <c r="V153" s="38">
        <v>10</v>
      </c>
      <c r="W153" s="38">
        <v>200</v>
      </c>
      <c r="X153" s="128">
        <v>41522.166655092595</v>
      </c>
      <c r="Y153" s="127" t="s">
        <v>512</v>
      </c>
      <c r="Z153" s="128">
        <v>41621.624988425923</v>
      </c>
      <c r="AA153" s="43" t="s">
        <v>497</v>
      </c>
      <c r="AB153" s="31">
        <v>7505629001</v>
      </c>
      <c r="AC153" s="31">
        <v>524727997</v>
      </c>
    </row>
    <row r="154" spans="1:29" ht="60" customHeight="1" x14ac:dyDescent="0.2">
      <c r="A154" s="1" t="s">
        <v>696</v>
      </c>
      <c r="B154" s="2">
        <v>41526</v>
      </c>
      <c r="C154" s="2">
        <v>41543</v>
      </c>
      <c r="D154" s="45" t="s">
        <v>1521</v>
      </c>
      <c r="E154" s="71" t="s">
        <v>602</v>
      </c>
      <c r="F154" s="73" t="s">
        <v>648</v>
      </c>
      <c r="G154" s="8" t="s">
        <v>259</v>
      </c>
      <c r="H154" s="4">
        <v>498</v>
      </c>
      <c r="I154" s="38" t="s">
        <v>21</v>
      </c>
      <c r="J154" s="69" t="s">
        <v>2282</v>
      </c>
      <c r="K154" s="38" t="s">
        <v>22</v>
      </c>
      <c r="L154" s="69" t="s">
        <v>810</v>
      </c>
      <c r="M154" s="1" t="s">
        <v>753</v>
      </c>
      <c r="N154" s="2">
        <v>41556</v>
      </c>
      <c r="O154" s="127" t="s">
        <v>25</v>
      </c>
      <c r="P154" s="127" t="s">
        <v>32</v>
      </c>
      <c r="Q154" s="129" t="s">
        <v>53</v>
      </c>
      <c r="R154" s="73" t="s">
        <v>34</v>
      </c>
      <c r="S154" s="43" t="s">
        <v>70</v>
      </c>
      <c r="T154" s="29">
        <v>819000000</v>
      </c>
      <c r="U154" s="38">
        <v>180</v>
      </c>
      <c r="V154" s="38">
        <v>8</v>
      </c>
      <c r="W154" s="38">
        <v>115</v>
      </c>
      <c r="X154" s="128">
        <v>41526.124988425923</v>
      </c>
      <c r="Y154" s="127" t="s">
        <v>512</v>
      </c>
      <c r="Z154" s="128">
        <v>41659.624988425923</v>
      </c>
      <c r="AA154" s="43" t="s">
        <v>497</v>
      </c>
      <c r="AB154" s="31">
        <v>7177847020</v>
      </c>
      <c r="AC154" s="31">
        <v>382623973</v>
      </c>
    </row>
    <row r="155" spans="1:29" ht="60" customHeight="1" x14ac:dyDescent="0.2">
      <c r="A155" s="1" t="s">
        <v>697</v>
      </c>
      <c r="B155" s="2">
        <v>41527</v>
      </c>
      <c r="C155" s="2">
        <v>41544</v>
      </c>
      <c r="D155" s="45" t="s">
        <v>1522</v>
      </c>
      <c r="E155" s="71" t="s">
        <v>603</v>
      </c>
      <c r="F155" s="73" t="s">
        <v>2225</v>
      </c>
      <c r="G155" s="8" t="s">
        <v>259</v>
      </c>
      <c r="H155" s="4">
        <v>498</v>
      </c>
      <c r="I155" s="38" t="s">
        <v>21</v>
      </c>
      <c r="J155" s="69" t="s">
        <v>2301</v>
      </c>
      <c r="K155" s="35" t="s">
        <v>791</v>
      </c>
      <c r="L155" s="69" t="s">
        <v>814</v>
      </c>
      <c r="M155" s="1" t="s">
        <v>754</v>
      </c>
      <c r="N155" s="2">
        <v>41557</v>
      </c>
      <c r="O155" s="127" t="s">
        <v>25</v>
      </c>
      <c r="P155" s="127" t="s">
        <v>32</v>
      </c>
      <c r="Q155" s="129" t="s">
        <v>39</v>
      </c>
      <c r="R155" s="73" t="s">
        <v>34</v>
      </c>
      <c r="S155" s="43" t="s">
        <v>232</v>
      </c>
      <c r="T155" s="29">
        <v>1000000</v>
      </c>
      <c r="U155" s="38">
        <v>30</v>
      </c>
      <c r="V155" s="38">
        <v>105</v>
      </c>
      <c r="W155" s="38">
        <v>35</v>
      </c>
      <c r="X155" s="128">
        <v>41522.166655092595</v>
      </c>
      <c r="Y155" s="127" t="s">
        <v>512</v>
      </c>
      <c r="Z155" s="128">
        <v>41698.624988425923</v>
      </c>
      <c r="AA155" s="43" t="s">
        <v>537</v>
      </c>
      <c r="AB155" s="31">
        <v>7319280960</v>
      </c>
      <c r="AC155" s="31">
        <v>498083973</v>
      </c>
    </row>
    <row r="156" spans="1:29" ht="60" customHeight="1" x14ac:dyDescent="0.2">
      <c r="A156" s="1" t="s">
        <v>694</v>
      </c>
      <c r="B156" s="2">
        <v>41539</v>
      </c>
      <c r="C156" s="2">
        <v>41522</v>
      </c>
      <c r="D156" s="45" t="s">
        <v>1523</v>
      </c>
      <c r="E156" s="71" t="s">
        <v>600</v>
      </c>
      <c r="F156" s="73" t="s">
        <v>254</v>
      </c>
      <c r="G156" s="8" t="s">
        <v>259</v>
      </c>
      <c r="H156" s="4">
        <v>497</v>
      </c>
      <c r="I156" s="38" t="s">
        <v>21</v>
      </c>
      <c r="J156" s="69" t="s">
        <v>815</v>
      </c>
      <c r="K156" s="35" t="s">
        <v>22</v>
      </c>
      <c r="L156" s="69" t="s">
        <v>810</v>
      </c>
      <c r="M156" s="1" t="s">
        <v>751</v>
      </c>
      <c r="N156" s="2">
        <v>41523</v>
      </c>
      <c r="O156" s="127" t="s">
        <v>25</v>
      </c>
      <c r="P156" s="127" t="s">
        <v>32</v>
      </c>
      <c r="Q156" s="129" t="s">
        <v>156</v>
      </c>
      <c r="R156" s="73" t="s">
        <v>34</v>
      </c>
      <c r="S156" s="43" t="s">
        <v>65</v>
      </c>
      <c r="T156" s="29">
        <v>9822000</v>
      </c>
      <c r="U156" s="38">
        <v>50</v>
      </c>
      <c r="V156" s="38">
        <v>0</v>
      </c>
      <c r="W156" s="38">
        <v>0</v>
      </c>
      <c r="X156" s="128">
        <v>41506.166655092595</v>
      </c>
      <c r="Y156" s="127" t="s">
        <v>512</v>
      </c>
      <c r="Z156" s="128">
        <v>41710.624988425923</v>
      </c>
      <c r="AA156" s="43" t="s">
        <v>497</v>
      </c>
      <c r="AB156" s="31">
        <v>7555718040</v>
      </c>
      <c r="AC156" s="31">
        <v>374955986</v>
      </c>
    </row>
    <row r="157" spans="1:29" ht="60" customHeight="1" x14ac:dyDescent="0.2">
      <c r="A157" s="1" t="s">
        <v>699</v>
      </c>
      <c r="B157" s="2">
        <v>41540</v>
      </c>
      <c r="C157" s="2">
        <v>41554</v>
      </c>
      <c r="D157" s="45" t="s">
        <v>1524</v>
      </c>
      <c r="E157" s="71" t="s">
        <v>605</v>
      </c>
      <c r="F157" s="73" t="s">
        <v>649</v>
      </c>
      <c r="G157" s="8" t="s">
        <v>259</v>
      </c>
      <c r="H157" s="4">
        <v>500</v>
      </c>
      <c r="I157" s="38" t="s">
        <v>21</v>
      </c>
      <c r="J157" s="69" t="s">
        <v>2281</v>
      </c>
      <c r="K157" s="38" t="s">
        <v>22</v>
      </c>
      <c r="L157" s="69" t="s">
        <v>810</v>
      </c>
      <c r="M157" s="1" t="s">
        <v>756</v>
      </c>
      <c r="N157" s="2">
        <v>41571</v>
      </c>
      <c r="O157" s="127" t="s">
        <v>25</v>
      </c>
      <c r="P157" s="127" t="s">
        <v>32</v>
      </c>
      <c r="Q157" s="129" t="s">
        <v>53</v>
      </c>
      <c r="R157" s="73" t="s">
        <v>34</v>
      </c>
      <c r="S157" s="43" t="s">
        <v>65</v>
      </c>
      <c r="T157" s="29">
        <v>23000000</v>
      </c>
      <c r="U157" s="38">
        <v>105</v>
      </c>
      <c r="V157" s="38">
        <v>29</v>
      </c>
      <c r="W157" s="38">
        <v>67</v>
      </c>
      <c r="X157" s="128">
        <v>41529.124988425923</v>
      </c>
      <c r="Y157" s="127" t="s">
        <v>512</v>
      </c>
      <c r="Z157" s="128">
        <v>41710.624988425923</v>
      </c>
      <c r="AA157" s="43" t="s">
        <v>497</v>
      </c>
      <c r="AB157" s="31">
        <v>7174111013</v>
      </c>
      <c r="AC157" s="31">
        <v>367839976</v>
      </c>
    </row>
    <row r="158" spans="1:29" ht="60" customHeight="1" x14ac:dyDescent="0.2">
      <c r="A158" s="1" t="s">
        <v>863</v>
      </c>
      <c r="B158" s="2">
        <v>41542</v>
      </c>
      <c r="C158" s="2">
        <v>41556</v>
      </c>
      <c r="D158" s="45" t="s">
        <v>1525</v>
      </c>
      <c r="E158" s="71" t="s">
        <v>608</v>
      </c>
      <c r="F158" s="73" t="s">
        <v>861</v>
      </c>
      <c r="G158" s="46" t="s">
        <v>259</v>
      </c>
      <c r="H158" s="4">
        <v>500</v>
      </c>
      <c r="I158" s="38" t="s">
        <v>21</v>
      </c>
      <c r="J158" s="69" t="s">
        <v>793</v>
      </c>
      <c r="K158" s="38" t="s">
        <v>22</v>
      </c>
      <c r="L158" s="69" t="s">
        <v>1797</v>
      </c>
      <c r="M158" s="1" t="s">
        <v>864</v>
      </c>
      <c r="N158" s="2">
        <v>41571</v>
      </c>
      <c r="O158" s="127" t="s">
        <v>25</v>
      </c>
      <c r="P158" s="127" t="s">
        <v>26</v>
      </c>
      <c r="Q158" s="69" t="s">
        <v>862</v>
      </c>
      <c r="R158" s="129" t="s">
        <v>26</v>
      </c>
      <c r="S158" s="43" t="s">
        <v>40</v>
      </c>
      <c r="T158" s="29">
        <f>10*1000000</f>
        <v>10000000</v>
      </c>
      <c r="U158" s="38">
        <v>0</v>
      </c>
      <c r="V158" s="38">
        <v>30</v>
      </c>
      <c r="W158" s="38">
        <v>0</v>
      </c>
      <c r="X158" s="128">
        <v>41530.124988425923</v>
      </c>
      <c r="Y158" s="127" t="s">
        <v>512</v>
      </c>
      <c r="Z158" s="128">
        <v>41717.624988425923</v>
      </c>
      <c r="AA158" s="43" t="s">
        <v>518</v>
      </c>
      <c r="AB158" s="31">
        <v>6682639032</v>
      </c>
      <c r="AC158" s="31">
        <v>275836028</v>
      </c>
    </row>
    <row r="159" spans="1:29" ht="60" customHeight="1" x14ac:dyDescent="0.2">
      <c r="A159" s="1" t="s">
        <v>700</v>
      </c>
      <c r="B159" s="2">
        <v>41543</v>
      </c>
      <c r="C159" s="2">
        <v>41557</v>
      </c>
      <c r="D159" s="45" t="s">
        <v>1526</v>
      </c>
      <c r="E159" s="71" t="s">
        <v>606</v>
      </c>
      <c r="F159" s="73" t="s">
        <v>650</v>
      </c>
      <c r="G159" s="8" t="s">
        <v>259</v>
      </c>
      <c r="H159" s="4">
        <v>500</v>
      </c>
      <c r="I159" s="38" t="s">
        <v>21</v>
      </c>
      <c r="J159" s="69" t="s">
        <v>2283</v>
      </c>
      <c r="K159" s="38" t="s">
        <v>22</v>
      </c>
      <c r="L159" s="69" t="s">
        <v>811</v>
      </c>
      <c r="M159" s="1" t="s">
        <v>757</v>
      </c>
      <c r="N159" s="2">
        <v>41571</v>
      </c>
      <c r="O159" s="127" t="s">
        <v>25</v>
      </c>
      <c r="P159" s="127" t="s">
        <v>32</v>
      </c>
      <c r="Q159" s="129" t="s">
        <v>43</v>
      </c>
      <c r="R159" s="73" t="s">
        <v>34</v>
      </c>
      <c r="S159" s="43" t="s">
        <v>70</v>
      </c>
      <c r="T159" s="29">
        <v>103000000</v>
      </c>
      <c r="U159" s="38">
        <v>200</v>
      </c>
      <c r="V159" s="38">
        <v>10</v>
      </c>
      <c r="W159" s="38">
        <v>200</v>
      </c>
      <c r="X159" s="128">
        <v>41540.124988425923</v>
      </c>
      <c r="Y159" s="127" t="s">
        <v>512</v>
      </c>
      <c r="Z159" s="128">
        <v>41638.624988425923</v>
      </c>
      <c r="AA159" s="43" t="s">
        <v>497</v>
      </c>
      <c r="AB159" s="31">
        <v>7504247946</v>
      </c>
      <c r="AC159" s="31">
        <v>531022006</v>
      </c>
    </row>
    <row r="160" spans="1:29" ht="60" customHeight="1" x14ac:dyDescent="0.2">
      <c r="A160" s="1" t="s">
        <v>698</v>
      </c>
      <c r="B160" s="2">
        <v>41545</v>
      </c>
      <c r="C160" s="2">
        <v>41528</v>
      </c>
      <c r="D160" s="45" t="s">
        <v>1527</v>
      </c>
      <c r="E160" s="71" t="s">
        <v>604</v>
      </c>
      <c r="F160" s="73" t="s">
        <v>254</v>
      </c>
      <c r="G160" s="8" t="s">
        <v>259</v>
      </c>
      <c r="H160" s="4">
        <v>500</v>
      </c>
      <c r="I160" s="38" t="s">
        <v>21</v>
      </c>
      <c r="J160" s="69" t="s">
        <v>793</v>
      </c>
      <c r="K160" s="38" t="s">
        <v>22</v>
      </c>
      <c r="L160" s="69" t="s">
        <v>810</v>
      </c>
      <c r="M160" s="1" t="s">
        <v>755</v>
      </c>
      <c r="N160" s="2">
        <v>41568</v>
      </c>
      <c r="O160" s="127" t="s">
        <v>25</v>
      </c>
      <c r="P160" s="127" t="s">
        <v>32</v>
      </c>
      <c r="Q160" s="129" t="s">
        <v>156</v>
      </c>
      <c r="R160" s="73" t="s">
        <v>34</v>
      </c>
      <c r="S160" s="43" t="s">
        <v>220</v>
      </c>
      <c r="T160" s="29">
        <v>3000000</v>
      </c>
      <c r="U160" s="38">
        <v>15</v>
      </c>
      <c r="V160" s="38">
        <v>3</v>
      </c>
      <c r="W160" s="38">
        <v>15</v>
      </c>
      <c r="X160" s="128">
        <v>41509.166655092595</v>
      </c>
      <c r="Y160" s="127" t="s">
        <v>512</v>
      </c>
      <c r="Z160" s="128">
        <v>41855.666655092595</v>
      </c>
      <c r="AA160" s="43" t="s">
        <v>516</v>
      </c>
      <c r="AB160" s="31">
        <v>7555100025</v>
      </c>
      <c r="AC160" s="31">
        <v>388599993</v>
      </c>
    </row>
    <row r="161" spans="1:29" ht="60" customHeight="1" x14ac:dyDescent="0.2">
      <c r="A161" s="1" t="s">
        <v>701</v>
      </c>
      <c r="B161" s="2">
        <v>41555</v>
      </c>
      <c r="C161" s="2">
        <v>41569</v>
      </c>
      <c r="D161" s="45" t="s">
        <v>1528</v>
      </c>
      <c r="E161" s="71" t="s">
        <v>607</v>
      </c>
      <c r="F161" s="73" t="s">
        <v>625</v>
      </c>
      <c r="G161" s="8" t="s">
        <v>259</v>
      </c>
      <c r="H161" s="4">
        <v>500</v>
      </c>
      <c r="I161" s="38" t="s">
        <v>21</v>
      </c>
      <c r="J161" s="69" t="s">
        <v>813</v>
      </c>
      <c r="K161" s="38" t="s">
        <v>22</v>
      </c>
      <c r="L161" s="69" t="s">
        <v>816</v>
      </c>
      <c r="M161" s="1" t="s">
        <v>758</v>
      </c>
      <c r="N161" s="2">
        <v>41571</v>
      </c>
      <c r="O161" s="127" t="s">
        <v>25</v>
      </c>
      <c r="P161" s="127" t="s">
        <v>32</v>
      </c>
      <c r="Q161" s="129" t="s">
        <v>43</v>
      </c>
      <c r="R161" s="73" t="s">
        <v>34</v>
      </c>
      <c r="S161" s="43" t="s">
        <v>65</v>
      </c>
      <c r="T161" s="29">
        <v>105000000</v>
      </c>
      <c r="U161" s="38">
        <v>180</v>
      </c>
      <c r="V161" s="38">
        <v>10</v>
      </c>
      <c r="W161" s="38">
        <v>180</v>
      </c>
      <c r="X161" s="128">
        <v>41554.124988425923</v>
      </c>
      <c r="Y161" s="127" t="s">
        <v>512</v>
      </c>
      <c r="Z161" s="128">
        <v>41659.624988425923</v>
      </c>
      <c r="AA161" s="43" t="s">
        <v>497</v>
      </c>
      <c r="AB161" s="31">
        <v>7500394984</v>
      </c>
      <c r="AC161" s="31">
        <v>494609983</v>
      </c>
    </row>
    <row r="162" spans="1:29" ht="60" customHeight="1" x14ac:dyDescent="0.2">
      <c r="A162" s="1" t="s">
        <v>710</v>
      </c>
      <c r="B162" s="2">
        <v>41563</v>
      </c>
      <c r="C162" s="2">
        <v>41577</v>
      </c>
      <c r="D162" s="45" t="s">
        <v>1529</v>
      </c>
      <c r="E162" s="71" t="s">
        <v>617</v>
      </c>
      <c r="F162" s="73" t="s">
        <v>251</v>
      </c>
      <c r="G162" s="8" t="s">
        <v>259</v>
      </c>
      <c r="H162" s="35">
        <v>501</v>
      </c>
      <c r="I162" s="35" t="s">
        <v>21</v>
      </c>
      <c r="J162" s="69" t="s">
        <v>793</v>
      </c>
      <c r="K162" s="35" t="s">
        <v>22</v>
      </c>
      <c r="L162" s="69" t="s">
        <v>816</v>
      </c>
      <c r="M162" s="35" t="s">
        <v>2119</v>
      </c>
      <c r="N162" s="35" t="s">
        <v>2119</v>
      </c>
      <c r="O162" s="127" t="s">
        <v>25</v>
      </c>
      <c r="P162" s="127" t="s">
        <v>32</v>
      </c>
      <c r="Q162" s="129" t="s">
        <v>161</v>
      </c>
      <c r="R162" s="73" t="s">
        <v>34</v>
      </c>
      <c r="S162" s="43" t="s">
        <v>158</v>
      </c>
      <c r="T162" s="29">
        <v>2079961</v>
      </c>
      <c r="U162" s="38">
        <v>10</v>
      </c>
      <c r="V162" s="38">
        <v>5</v>
      </c>
      <c r="W162" s="38">
        <v>2</v>
      </c>
      <c r="X162" s="128">
        <v>41561.124988425923</v>
      </c>
      <c r="Y162" s="127" t="s">
        <v>536</v>
      </c>
      <c r="Z162" s="128">
        <v>41740.624988425923</v>
      </c>
      <c r="AA162" s="43" t="s">
        <v>516</v>
      </c>
      <c r="AB162" s="31">
        <v>7467811987</v>
      </c>
      <c r="AC162" s="31">
        <v>591516020</v>
      </c>
    </row>
    <row r="163" spans="1:29" ht="60" customHeight="1" x14ac:dyDescent="0.2">
      <c r="A163" s="1" t="s">
        <v>711</v>
      </c>
      <c r="B163" s="2">
        <v>41575</v>
      </c>
      <c r="C163" s="2">
        <v>41591</v>
      </c>
      <c r="D163" s="45" t="s">
        <v>1530</v>
      </c>
      <c r="E163" s="71" t="s">
        <v>609</v>
      </c>
      <c r="F163" s="73" t="s">
        <v>658</v>
      </c>
      <c r="G163" s="46" t="s">
        <v>259</v>
      </c>
      <c r="H163" s="4">
        <v>502</v>
      </c>
      <c r="I163" s="35" t="s">
        <v>21</v>
      </c>
      <c r="J163" s="69" t="s">
        <v>793</v>
      </c>
      <c r="K163" s="35" t="s">
        <v>22</v>
      </c>
      <c r="L163" s="69" t="s">
        <v>816</v>
      </c>
      <c r="M163" s="35" t="s">
        <v>2119</v>
      </c>
      <c r="N163" s="35" t="s">
        <v>2119</v>
      </c>
      <c r="O163" s="127" t="s">
        <v>25</v>
      </c>
      <c r="P163" s="127" t="s">
        <v>32</v>
      </c>
      <c r="Q163" s="129" t="s">
        <v>204</v>
      </c>
      <c r="R163" s="73" t="s">
        <v>34</v>
      </c>
      <c r="S163" s="43" t="s">
        <v>65</v>
      </c>
      <c r="T163" s="29">
        <f>10*1000000</f>
        <v>10000000</v>
      </c>
      <c r="U163" s="38">
        <v>120</v>
      </c>
      <c r="V163" s="38">
        <v>0</v>
      </c>
      <c r="W163" s="38">
        <v>0</v>
      </c>
      <c r="X163" s="128">
        <v>41571.124988425923</v>
      </c>
      <c r="Y163" s="127" t="s">
        <v>512</v>
      </c>
      <c r="Z163" s="128">
        <v>41698.624988425923</v>
      </c>
      <c r="AA163" s="43" t="s">
        <v>497</v>
      </c>
      <c r="AB163" s="31">
        <v>7488981024</v>
      </c>
      <c r="AC163" s="31">
        <v>410572005</v>
      </c>
    </row>
    <row r="164" spans="1:29" ht="60" customHeight="1" x14ac:dyDescent="0.2">
      <c r="A164" s="1" t="s">
        <v>702</v>
      </c>
      <c r="B164" s="2">
        <v>41596</v>
      </c>
      <c r="C164" s="2">
        <v>41610</v>
      </c>
      <c r="D164" s="45" t="s">
        <v>1531</v>
      </c>
      <c r="E164" s="71" t="s">
        <v>610</v>
      </c>
      <c r="F164" s="73" t="s">
        <v>651</v>
      </c>
      <c r="G164" s="8" t="s">
        <v>259</v>
      </c>
      <c r="H164" s="4">
        <v>504</v>
      </c>
      <c r="I164" s="38" t="s">
        <v>21</v>
      </c>
      <c r="J164" s="69" t="s">
        <v>2283</v>
      </c>
      <c r="K164" s="38" t="s">
        <v>22</v>
      </c>
      <c r="L164" s="69" t="s">
        <v>816</v>
      </c>
      <c r="M164" s="1" t="s">
        <v>759</v>
      </c>
      <c r="N164" s="2">
        <v>41638</v>
      </c>
      <c r="O164" s="127" t="s">
        <v>25</v>
      </c>
      <c r="P164" s="127" t="s">
        <v>32</v>
      </c>
      <c r="Q164" s="129" t="s">
        <v>39</v>
      </c>
      <c r="R164" s="73" t="s">
        <v>34</v>
      </c>
      <c r="S164" s="43" t="s">
        <v>70</v>
      </c>
      <c r="T164" s="29">
        <v>115300000</v>
      </c>
      <c r="U164" s="38">
        <v>250</v>
      </c>
      <c r="V164" s="38">
        <v>11</v>
      </c>
      <c r="W164" s="38">
        <v>75</v>
      </c>
      <c r="X164" s="128">
        <v>41593.124988425923</v>
      </c>
      <c r="Y164" s="127" t="s">
        <v>512</v>
      </c>
      <c r="Z164" s="128">
        <v>41785.666655092595</v>
      </c>
      <c r="AA164" s="43" t="s">
        <v>497</v>
      </c>
      <c r="AB164" s="31">
        <v>7394822048</v>
      </c>
      <c r="AC164" s="31">
        <v>375456035</v>
      </c>
    </row>
    <row r="165" spans="1:29" ht="60" customHeight="1" x14ac:dyDescent="0.2">
      <c r="A165" s="1" t="s">
        <v>712</v>
      </c>
      <c r="B165" s="2">
        <v>41599</v>
      </c>
      <c r="C165" s="2">
        <v>41613</v>
      </c>
      <c r="D165" s="45" t="s">
        <v>1532</v>
      </c>
      <c r="E165" s="71" t="s">
        <v>618</v>
      </c>
      <c r="F165" s="73" t="s">
        <v>171</v>
      </c>
      <c r="G165" s="8" t="s">
        <v>259</v>
      </c>
      <c r="H165" s="35" t="s">
        <v>2120</v>
      </c>
      <c r="I165" s="35" t="s">
        <v>2120</v>
      </c>
      <c r="J165" s="35" t="s">
        <v>2121</v>
      </c>
      <c r="K165" s="35" t="s">
        <v>2121</v>
      </c>
      <c r="L165" s="35" t="s">
        <v>2121</v>
      </c>
      <c r="M165" s="35" t="s">
        <v>2121</v>
      </c>
      <c r="N165" s="35" t="s">
        <v>2121</v>
      </c>
      <c r="O165" s="127" t="s">
        <v>25</v>
      </c>
      <c r="P165" s="127" t="s">
        <v>32</v>
      </c>
      <c r="Q165" s="129" t="s">
        <v>57</v>
      </c>
      <c r="R165" s="73" t="s">
        <v>34</v>
      </c>
      <c r="S165" s="43" t="s">
        <v>93</v>
      </c>
      <c r="T165" s="29">
        <v>175000000</v>
      </c>
      <c r="U165" s="38">
        <v>100</v>
      </c>
      <c r="V165" s="38">
        <v>53</v>
      </c>
      <c r="W165" s="38">
        <v>100</v>
      </c>
      <c r="X165" s="128">
        <v>41593.124988425923</v>
      </c>
      <c r="Y165" s="127" t="s">
        <v>512</v>
      </c>
      <c r="Z165" s="128">
        <v>41919.624988425923</v>
      </c>
      <c r="AA165" s="43" t="s">
        <v>779</v>
      </c>
      <c r="AB165" s="31">
        <v>7446092046</v>
      </c>
      <c r="AC165" s="31">
        <v>355399015</v>
      </c>
    </row>
    <row r="166" spans="1:29" ht="60" customHeight="1" x14ac:dyDescent="0.2">
      <c r="A166" s="1" t="s">
        <v>713</v>
      </c>
      <c r="B166" s="2">
        <v>41606</v>
      </c>
      <c r="C166" s="2">
        <v>41620</v>
      </c>
      <c r="D166" s="45" t="s">
        <v>1533</v>
      </c>
      <c r="E166" s="71" t="s">
        <v>619</v>
      </c>
      <c r="F166" s="73" t="s">
        <v>657</v>
      </c>
      <c r="G166" s="8" t="s">
        <v>259</v>
      </c>
      <c r="H166" s="35" t="s">
        <v>2120</v>
      </c>
      <c r="I166" s="35" t="s">
        <v>2120</v>
      </c>
      <c r="J166" s="35" t="s">
        <v>2121</v>
      </c>
      <c r="K166" s="35" t="s">
        <v>2121</v>
      </c>
      <c r="L166" s="35" t="s">
        <v>2121</v>
      </c>
      <c r="M166" s="35" t="s">
        <v>2121</v>
      </c>
      <c r="N166" s="35" t="s">
        <v>2121</v>
      </c>
      <c r="O166" s="127" t="s">
        <v>80</v>
      </c>
      <c r="P166" s="127" t="s">
        <v>32</v>
      </c>
      <c r="Q166" s="129" t="s">
        <v>57</v>
      </c>
      <c r="R166" s="73" t="s">
        <v>34</v>
      </c>
      <c r="S166" s="43" t="s">
        <v>70</v>
      </c>
      <c r="T166" s="29">
        <v>1300000000</v>
      </c>
      <c r="U166" s="38">
        <v>650</v>
      </c>
      <c r="V166" s="38">
        <v>115</v>
      </c>
      <c r="W166" s="38">
        <v>0</v>
      </c>
      <c r="X166" s="128">
        <v>41600.124988425923</v>
      </c>
      <c r="Y166" s="127" t="s">
        <v>512</v>
      </c>
      <c r="Z166" s="128">
        <v>43120.118043981478</v>
      </c>
      <c r="AA166" s="43" t="s">
        <v>497</v>
      </c>
      <c r="AB166" s="31">
        <v>7445483962</v>
      </c>
      <c r="AC166" s="31">
        <v>354094957</v>
      </c>
    </row>
    <row r="167" spans="1:29" ht="60" customHeight="1" x14ac:dyDescent="0.2">
      <c r="A167" s="1" t="s">
        <v>703</v>
      </c>
      <c r="B167" s="2">
        <v>41613</v>
      </c>
      <c r="C167" s="2">
        <v>41627</v>
      </c>
      <c r="D167" s="45" t="s">
        <v>1535</v>
      </c>
      <c r="E167" s="71" t="s">
        <v>611</v>
      </c>
      <c r="F167" s="73" t="s">
        <v>652</v>
      </c>
      <c r="G167" s="8" t="s">
        <v>259</v>
      </c>
      <c r="H167" s="4">
        <v>504</v>
      </c>
      <c r="I167" s="38" t="s">
        <v>21</v>
      </c>
      <c r="J167" s="69" t="s">
        <v>533</v>
      </c>
      <c r="K167" s="35" t="s">
        <v>791</v>
      </c>
      <c r="L167" s="69" t="s">
        <v>817</v>
      </c>
      <c r="M167" s="1" t="s">
        <v>760</v>
      </c>
      <c r="N167" s="2">
        <v>41638</v>
      </c>
      <c r="O167" s="127" t="s">
        <v>25</v>
      </c>
      <c r="P167" s="127" t="s">
        <v>32</v>
      </c>
      <c r="Q167" s="129" t="s">
        <v>57</v>
      </c>
      <c r="R167" s="73" t="s">
        <v>34</v>
      </c>
      <c r="S167" s="43" t="s">
        <v>62</v>
      </c>
      <c r="T167" s="29">
        <v>21000000</v>
      </c>
      <c r="U167" s="38">
        <v>71</v>
      </c>
      <c r="V167" s="38">
        <v>11</v>
      </c>
      <c r="W167" s="38">
        <v>0</v>
      </c>
      <c r="X167" s="128">
        <v>41611.124988425923</v>
      </c>
      <c r="Y167" s="127" t="s">
        <v>512</v>
      </c>
      <c r="Z167" s="128">
        <v>41799.666655092595</v>
      </c>
      <c r="AA167" s="43" t="s">
        <v>518</v>
      </c>
      <c r="AB167" s="31">
        <v>7444938222</v>
      </c>
      <c r="AC167" s="31">
        <v>355448173</v>
      </c>
    </row>
    <row r="168" spans="1:29" ht="60" customHeight="1" x14ac:dyDescent="0.2">
      <c r="A168" s="1" t="s">
        <v>705</v>
      </c>
      <c r="B168" s="2">
        <v>41613</v>
      </c>
      <c r="C168" s="2">
        <v>41627</v>
      </c>
      <c r="D168" s="45" t="s">
        <v>1536</v>
      </c>
      <c r="E168" s="81" t="s">
        <v>2284</v>
      </c>
      <c r="F168" s="73" t="s">
        <v>653</v>
      </c>
      <c r="G168" s="8" t="s">
        <v>259</v>
      </c>
      <c r="H168" s="4">
        <v>504</v>
      </c>
      <c r="I168" s="38" t="s">
        <v>21</v>
      </c>
      <c r="J168" s="69" t="s">
        <v>793</v>
      </c>
      <c r="K168" s="35" t="s">
        <v>791</v>
      </c>
      <c r="L168" s="69" t="s">
        <v>817</v>
      </c>
      <c r="M168" s="1" t="s">
        <v>762</v>
      </c>
      <c r="N168" s="2">
        <v>41638</v>
      </c>
      <c r="O168" s="127" t="s">
        <v>25</v>
      </c>
      <c r="P168" s="127" t="s">
        <v>32</v>
      </c>
      <c r="Q168" s="129" t="s">
        <v>43</v>
      </c>
      <c r="R168" s="73" t="s">
        <v>34</v>
      </c>
      <c r="S168" s="43" t="s">
        <v>62</v>
      </c>
      <c r="T168" s="29">
        <v>850000</v>
      </c>
      <c r="U168" s="38">
        <v>8</v>
      </c>
      <c r="V168" s="38">
        <v>0</v>
      </c>
      <c r="W168" s="38">
        <v>8</v>
      </c>
      <c r="X168" s="128">
        <v>41612.124988425923</v>
      </c>
      <c r="Y168" s="127" t="s">
        <v>512</v>
      </c>
      <c r="Z168" s="128">
        <v>41765.666655092595</v>
      </c>
      <c r="AA168" s="43" t="s">
        <v>518</v>
      </c>
      <c r="AB168" s="31">
        <v>7518387998</v>
      </c>
      <c r="AC168" s="31">
        <v>510764976</v>
      </c>
    </row>
    <row r="169" spans="1:29" ht="60" customHeight="1" x14ac:dyDescent="0.2">
      <c r="A169" s="1" t="s">
        <v>704</v>
      </c>
      <c r="B169" s="2">
        <v>41613</v>
      </c>
      <c r="C169" s="2">
        <v>41627</v>
      </c>
      <c r="D169" s="45" t="s">
        <v>1537</v>
      </c>
      <c r="E169" s="71" t="s">
        <v>612</v>
      </c>
      <c r="F169" s="73" t="s">
        <v>129</v>
      </c>
      <c r="G169" s="8" t="s">
        <v>259</v>
      </c>
      <c r="H169" s="4">
        <v>504</v>
      </c>
      <c r="I169" s="38" t="s">
        <v>21</v>
      </c>
      <c r="J169" s="69" t="s">
        <v>818</v>
      </c>
      <c r="K169" s="38" t="s">
        <v>22</v>
      </c>
      <c r="L169" s="69" t="s">
        <v>810</v>
      </c>
      <c r="M169" s="1" t="s">
        <v>761</v>
      </c>
      <c r="N169" s="2">
        <v>41638</v>
      </c>
      <c r="O169" s="127" t="s">
        <v>25</v>
      </c>
      <c r="P169" s="127" t="s">
        <v>32</v>
      </c>
      <c r="Q169" s="129" t="s">
        <v>33</v>
      </c>
      <c r="R169" s="73" t="s">
        <v>34</v>
      </c>
      <c r="S169" s="43" t="s">
        <v>65</v>
      </c>
      <c r="T169" s="29">
        <v>5000000</v>
      </c>
      <c r="U169" s="38">
        <v>68</v>
      </c>
      <c r="V169" s="38">
        <v>20</v>
      </c>
      <c r="W169" s="38">
        <v>32</v>
      </c>
      <c r="X169" s="128">
        <v>41611.124988425923</v>
      </c>
      <c r="Y169" s="127" t="s">
        <v>512</v>
      </c>
      <c r="Z169" s="128">
        <v>41785.666655092595</v>
      </c>
      <c r="AA169" s="43" t="s">
        <v>497</v>
      </c>
      <c r="AB169" s="31">
        <v>7404595998</v>
      </c>
      <c r="AC169" s="31">
        <v>457371042</v>
      </c>
    </row>
    <row r="170" spans="1:29" ht="60" customHeight="1" x14ac:dyDescent="0.2">
      <c r="A170" s="5" t="s">
        <v>709</v>
      </c>
      <c r="B170" s="6">
        <v>41613</v>
      </c>
      <c r="C170" s="6">
        <v>41627</v>
      </c>
      <c r="D170" s="45" t="s">
        <v>1534</v>
      </c>
      <c r="E170" s="71" t="s">
        <v>616</v>
      </c>
      <c r="F170" s="73" t="s">
        <v>657</v>
      </c>
      <c r="G170" s="8" t="s">
        <v>259</v>
      </c>
      <c r="H170" s="35" t="s">
        <v>2122</v>
      </c>
      <c r="I170" s="38" t="s">
        <v>797</v>
      </c>
      <c r="J170" s="130" t="s">
        <v>797</v>
      </c>
      <c r="K170" s="38" t="s">
        <v>797</v>
      </c>
      <c r="L170" s="38" t="s">
        <v>797</v>
      </c>
      <c r="M170" s="5" t="s">
        <v>766</v>
      </c>
      <c r="N170" s="6">
        <v>41837</v>
      </c>
      <c r="O170" s="127" t="s">
        <v>25</v>
      </c>
      <c r="P170" s="127" t="s">
        <v>32</v>
      </c>
      <c r="Q170" s="129" t="s">
        <v>57</v>
      </c>
      <c r="R170" s="73" t="s">
        <v>34</v>
      </c>
      <c r="S170" s="43" t="s">
        <v>70</v>
      </c>
      <c r="T170" s="29">
        <v>0</v>
      </c>
      <c r="U170" s="38">
        <v>0</v>
      </c>
      <c r="V170" s="38">
        <v>0</v>
      </c>
      <c r="W170" s="38">
        <v>0</v>
      </c>
      <c r="X170" s="128">
        <v>41611.124988425923</v>
      </c>
      <c r="Y170" s="127" t="s">
        <v>536</v>
      </c>
      <c r="Z170" s="128">
        <v>42002.62498842593</v>
      </c>
      <c r="AA170" s="43" t="s">
        <v>497</v>
      </c>
      <c r="AB170" s="31">
        <v>7445700408</v>
      </c>
      <c r="AC170" s="31">
        <v>354819074</v>
      </c>
    </row>
    <row r="171" spans="1:29" ht="60" customHeight="1" x14ac:dyDescent="0.2">
      <c r="A171" s="5" t="s">
        <v>318</v>
      </c>
      <c r="B171" s="6">
        <v>41617</v>
      </c>
      <c r="C171" s="6">
        <v>41631</v>
      </c>
      <c r="D171" s="45" t="s">
        <v>1950</v>
      </c>
      <c r="E171" s="71" t="s">
        <v>2313</v>
      </c>
      <c r="F171" s="71" t="s">
        <v>228</v>
      </c>
      <c r="G171" s="46" t="s">
        <v>259</v>
      </c>
      <c r="H171" s="47">
        <v>506</v>
      </c>
      <c r="I171" s="38" t="s">
        <v>21</v>
      </c>
      <c r="J171" s="69" t="s">
        <v>819</v>
      </c>
      <c r="K171" s="38" t="s">
        <v>22</v>
      </c>
      <c r="L171" s="69" t="s">
        <v>810</v>
      </c>
      <c r="M171" s="5" t="s">
        <v>830</v>
      </c>
      <c r="N171" s="6">
        <v>41666</v>
      </c>
      <c r="O171" s="3" t="s">
        <v>25</v>
      </c>
      <c r="P171" s="3" t="s">
        <v>32</v>
      </c>
      <c r="Q171" s="71" t="s">
        <v>829</v>
      </c>
      <c r="R171" s="71" t="s">
        <v>34</v>
      </c>
      <c r="S171" s="3" t="s">
        <v>65</v>
      </c>
      <c r="T171" s="29">
        <f>100*1000000</f>
        <v>100000000</v>
      </c>
      <c r="U171" s="38">
        <v>500</v>
      </c>
      <c r="V171" s="38">
        <v>54</v>
      </c>
      <c r="W171" s="38">
        <v>0</v>
      </c>
      <c r="X171" s="18">
        <v>41614.124988425923</v>
      </c>
      <c r="Y171" s="17" t="s">
        <v>512</v>
      </c>
      <c r="Z171" s="18">
        <v>41799.666655092595</v>
      </c>
      <c r="AA171" s="22" t="s">
        <v>497</v>
      </c>
      <c r="AB171" s="31">
        <v>7439857031</v>
      </c>
      <c r="AC171" s="31">
        <v>362646024</v>
      </c>
    </row>
    <row r="172" spans="1:29" ht="60" customHeight="1" x14ac:dyDescent="0.2">
      <c r="A172" s="5" t="s">
        <v>257</v>
      </c>
      <c r="B172" s="6">
        <v>41619</v>
      </c>
      <c r="C172" s="6">
        <v>41634</v>
      </c>
      <c r="D172" s="45" t="s">
        <v>1951</v>
      </c>
      <c r="E172" s="71" t="s">
        <v>2314</v>
      </c>
      <c r="F172" s="71" t="s">
        <v>255</v>
      </c>
      <c r="G172" s="8" t="s">
        <v>259</v>
      </c>
      <c r="H172" s="35" t="s">
        <v>2120</v>
      </c>
      <c r="I172" s="35" t="s">
        <v>2120</v>
      </c>
      <c r="J172" s="35" t="s">
        <v>2121</v>
      </c>
      <c r="K172" s="35" t="s">
        <v>2121</v>
      </c>
      <c r="L172" s="35" t="s">
        <v>2121</v>
      </c>
      <c r="M172" s="35" t="s">
        <v>2121</v>
      </c>
      <c r="N172" s="35" t="s">
        <v>2121</v>
      </c>
      <c r="O172" s="17" t="s">
        <v>25</v>
      </c>
      <c r="P172" s="17" t="s">
        <v>32</v>
      </c>
      <c r="Q172" s="71" t="s">
        <v>61</v>
      </c>
      <c r="R172" s="71" t="s">
        <v>34</v>
      </c>
      <c r="S172" s="3" t="s">
        <v>70</v>
      </c>
      <c r="T172" s="29">
        <v>1300000000</v>
      </c>
      <c r="U172" s="38">
        <v>700</v>
      </c>
      <c r="V172" s="38">
        <v>0</v>
      </c>
      <c r="W172" s="38">
        <v>0</v>
      </c>
      <c r="X172" s="18">
        <v>41614.124988425923</v>
      </c>
      <c r="Y172" s="17" t="s">
        <v>512</v>
      </c>
      <c r="Z172" s="18">
        <v>41765.666655092595</v>
      </c>
      <c r="AA172" s="22" t="s">
        <v>497</v>
      </c>
      <c r="AB172" s="31">
        <v>7479067036</v>
      </c>
      <c r="AC172" s="31">
        <v>449841000</v>
      </c>
    </row>
    <row r="173" spans="1:29" ht="60" customHeight="1" x14ac:dyDescent="0.2">
      <c r="A173" s="5" t="s">
        <v>832</v>
      </c>
      <c r="B173" s="6">
        <v>41620</v>
      </c>
      <c r="C173" s="6">
        <v>41635</v>
      </c>
      <c r="D173" s="45" t="s">
        <v>1952</v>
      </c>
      <c r="E173" s="71" t="s">
        <v>2315</v>
      </c>
      <c r="F173" s="71" t="s">
        <v>836</v>
      </c>
      <c r="G173" s="46" t="s">
        <v>259</v>
      </c>
      <c r="H173" s="4">
        <v>506</v>
      </c>
      <c r="I173" s="38" t="s">
        <v>21</v>
      </c>
      <c r="J173" s="69" t="s">
        <v>533</v>
      </c>
      <c r="K173" s="38" t="s">
        <v>22</v>
      </c>
      <c r="L173" s="69" t="s">
        <v>833</v>
      </c>
      <c r="M173" s="5" t="s">
        <v>834</v>
      </c>
      <c r="N173" s="6">
        <v>41666</v>
      </c>
      <c r="O173" s="3" t="s">
        <v>25</v>
      </c>
      <c r="P173" s="3" t="s">
        <v>26</v>
      </c>
      <c r="Q173" s="69" t="s">
        <v>831</v>
      </c>
      <c r="R173" s="71" t="s">
        <v>34</v>
      </c>
      <c r="S173" s="3" t="s">
        <v>62</v>
      </c>
      <c r="T173" s="29">
        <f>1.8*1000000</f>
        <v>1800000</v>
      </c>
      <c r="U173" s="38">
        <v>2</v>
      </c>
      <c r="V173" s="38">
        <v>18</v>
      </c>
      <c r="W173" s="38">
        <v>5</v>
      </c>
      <c r="X173" s="18">
        <v>41613.124988425923</v>
      </c>
      <c r="Y173" s="17" t="s">
        <v>512</v>
      </c>
      <c r="Z173" s="18">
        <v>41793.666655092595</v>
      </c>
      <c r="AA173" s="22" t="s">
        <v>518</v>
      </c>
      <c r="AB173" s="31">
        <v>7444419007</v>
      </c>
      <c r="AC173" s="31">
        <v>353030997</v>
      </c>
    </row>
    <row r="174" spans="1:29" ht="60" customHeight="1" x14ac:dyDescent="0.2">
      <c r="A174" s="5" t="s">
        <v>319</v>
      </c>
      <c r="B174" s="6">
        <v>41620</v>
      </c>
      <c r="C174" s="6">
        <v>41635</v>
      </c>
      <c r="D174" s="45" t="s">
        <v>1953</v>
      </c>
      <c r="E174" s="71" t="s">
        <v>2316</v>
      </c>
      <c r="F174" s="71" t="s">
        <v>228</v>
      </c>
      <c r="G174" s="46" t="s">
        <v>259</v>
      </c>
      <c r="H174" s="47">
        <v>506</v>
      </c>
      <c r="I174" s="38" t="s">
        <v>21</v>
      </c>
      <c r="J174" s="69" t="s">
        <v>533</v>
      </c>
      <c r="K174" s="38" t="s">
        <v>22</v>
      </c>
      <c r="L174" s="69" t="s">
        <v>816</v>
      </c>
      <c r="M174" s="5" t="s">
        <v>837</v>
      </c>
      <c r="N174" s="6">
        <v>41666</v>
      </c>
      <c r="O174" s="17" t="s">
        <v>25</v>
      </c>
      <c r="P174" s="3" t="s">
        <v>32</v>
      </c>
      <c r="Q174" s="71" t="s">
        <v>39</v>
      </c>
      <c r="R174" s="71" t="s">
        <v>34</v>
      </c>
      <c r="S174" s="3" t="s">
        <v>65</v>
      </c>
      <c r="T174" s="29">
        <f>35*1000000</f>
        <v>35000000</v>
      </c>
      <c r="U174" s="38">
        <v>100</v>
      </c>
      <c r="V174" s="38">
        <v>5</v>
      </c>
      <c r="W174" s="38">
        <v>7</v>
      </c>
      <c r="X174" s="18">
        <v>41618.124988425923</v>
      </c>
      <c r="Y174" s="3" t="s">
        <v>512</v>
      </c>
      <c r="Z174" s="20">
        <v>41879.666655092595</v>
      </c>
      <c r="AA174" s="22" t="s">
        <v>497</v>
      </c>
      <c r="AB174" s="31">
        <v>7307217026</v>
      </c>
      <c r="AC174" s="31">
        <v>491182005</v>
      </c>
    </row>
    <row r="175" spans="1:29" ht="60" customHeight="1" x14ac:dyDescent="0.2">
      <c r="A175" s="5" t="s">
        <v>329</v>
      </c>
      <c r="B175" s="6">
        <v>41620</v>
      </c>
      <c r="C175" s="6">
        <v>41635</v>
      </c>
      <c r="D175" s="45" t="s">
        <v>1954</v>
      </c>
      <c r="E175" s="71" t="s">
        <v>2317</v>
      </c>
      <c r="F175" s="71" t="s">
        <v>826</v>
      </c>
      <c r="G175" s="46" t="s">
        <v>259</v>
      </c>
      <c r="H175" s="47">
        <v>507</v>
      </c>
      <c r="I175" s="38" t="s">
        <v>21</v>
      </c>
      <c r="J175" s="69" t="s">
        <v>819</v>
      </c>
      <c r="K175" s="38" t="s">
        <v>22</v>
      </c>
      <c r="L175" s="69" t="s">
        <v>811</v>
      </c>
      <c r="M175" s="5" t="s">
        <v>827</v>
      </c>
      <c r="N175" s="6">
        <v>41673</v>
      </c>
      <c r="O175" s="17" t="s">
        <v>25</v>
      </c>
      <c r="P175" s="17" t="s">
        <v>32</v>
      </c>
      <c r="Q175" s="71" t="s">
        <v>57</v>
      </c>
      <c r="R175" s="71" t="s">
        <v>34</v>
      </c>
      <c r="S175" s="3" t="s">
        <v>65</v>
      </c>
      <c r="T175" s="29">
        <f>10.5*1000000</f>
        <v>10500000</v>
      </c>
      <c r="U175" s="38">
        <v>42</v>
      </c>
      <c r="V175" s="38">
        <v>0</v>
      </c>
      <c r="W175" s="38">
        <v>42</v>
      </c>
      <c r="X175" s="18">
        <v>41620.124988425923</v>
      </c>
      <c r="Y175" s="17" t="s">
        <v>512</v>
      </c>
      <c r="Z175" s="18">
        <v>41785.666655092595</v>
      </c>
      <c r="AA175" s="22" t="s">
        <v>497</v>
      </c>
      <c r="AB175" s="31">
        <v>7447852951</v>
      </c>
      <c r="AC175" s="31">
        <v>363954028</v>
      </c>
    </row>
    <row r="176" spans="1:29" ht="60" customHeight="1" x14ac:dyDescent="0.2">
      <c r="A176" s="48" t="s">
        <v>320</v>
      </c>
      <c r="B176" s="24">
        <v>41626</v>
      </c>
      <c r="C176" s="24">
        <v>41642</v>
      </c>
      <c r="D176" s="45" t="s">
        <v>1955</v>
      </c>
      <c r="E176" s="76" t="s">
        <v>2318</v>
      </c>
      <c r="F176" s="76" t="s">
        <v>256</v>
      </c>
      <c r="G176" s="50" t="s">
        <v>259</v>
      </c>
      <c r="H176" s="47">
        <v>506</v>
      </c>
      <c r="I176" s="38" t="s">
        <v>21</v>
      </c>
      <c r="J176" s="69" t="s">
        <v>533</v>
      </c>
      <c r="K176" s="35" t="s">
        <v>1374</v>
      </c>
      <c r="L176" s="69" t="s">
        <v>810</v>
      </c>
      <c r="M176" s="24" t="s">
        <v>1800</v>
      </c>
      <c r="N176" s="42">
        <v>41666</v>
      </c>
      <c r="O176" s="17" t="s">
        <v>25</v>
      </c>
      <c r="P176" s="17" t="s">
        <v>32</v>
      </c>
      <c r="Q176" s="113" t="s">
        <v>43</v>
      </c>
      <c r="R176" s="71" t="s">
        <v>34</v>
      </c>
      <c r="S176" s="3" t="s">
        <v>44</v>
      </c>
      <c r="T176" s="29">
        <f>35*1000000</f>
        <v>35000000</v>
      </c>
      <c r="U176" s="38">
        <v>0</v>
      </c>
      <c r="V176" s="38">
        <v>252</v>
      </c>
      <c r="W176" s="38">
        <v>0</v>
      </c>
      <c r="X176" s="18">
        <v>41621.124988425923</v>
      </c>
      <c r="Y176" s="17" t="s">
        <v>512</v>
      </c>
      <c r="Z176" s="18">
        <v>41857.666655092595</v>
      </c>
      <c r="AA176" s="51" t="s">
        <v>537</v>
      </c>
      <c r="AB176" s="31">
        <v>7528546034</v>
      </c>
      <c r="AC176" s="31">
        <v>507835951</v>
      </c>
    </row>
    <row r="177" spans="1:29" ht="60" customHeight="1" x14ac:dyDescent="0.2">
      <c r="A177" s="5" t="s">
        <v>323</v>
      </c>
      <c r="B177" s="6">
        <v>41626</v>
      </c>
      <c r="C177" s="6">
        <v>41642</v>
      </c>
      <c r="D177" s="45" t="s">
        <v>1956</v>
      </c>
      <c r="E177" s="71" t="s">
        <v>2319</v>
      </c>
      <c r="F177" s="71" t="s">
        <v>635</v>
      </c>
      <c r="G177" s="46" t="s">
        <v>566</v>
      </c>
      <c r="H177" s="4">
        <v>506</v>
      </c>
      <c r="I177" s="38" t="s">
        <v>21</v>
      </c>
      <c r="J177" s="69" t="s">
        <v>533</v>
      </c>
      <c r="K177" s="38" t="s">
        <v>22</v>
      </c>
      <c r="L177" s="69" t="s">
        <v>810</v>
      </c>
      <c r="M177" s="5" t="s">
        <v>824</v>
      </c>
      <c r="N177" s="6">
        <v>41666</v>
      </c>
      <c r="O177" s="3" t="s">
        <v>25</v>
      </c>
      <c r="P177" s="3" t="s">
        <v>32</v>
      </c>
      <c r="Q177" s="71" t="s">
        <v>33</v>
      </c>
      <c r="R177" s="71" t="s">
        <v>34</v>
      </c>
      <c r="S177" s="3" t="s">
        <v>44</v>
      </c>
      <c r="T177" s="29">
        <f>120*1000000</f>
        <v>120000000</v>
      </c>
      <c r="U177" s="38">
        <v>100</v>
      </c>
      <c r="V177" s="38">
        <v>60</v>
      </c>
      <c r="W177" s="38">
        <v>20</v>
      </c>
      <c r="X177" s="20">
        <v>41626.124988425923</v>
      </c>
      <c r="Y177" s="3" t="s">
        <v>512</v>
      </c>
      <c r="Z177" s="20">
        <v>42151.62498842593</v>
      </c>
      <c r="AA177" s="22" t="s">
        <v>537</v>
      </c>
      <c r="AB177" s="31">
        <v>7441138052</v>
      </c>
      <c r="AC177" s="31">
        <v>409726017</v>
      </c>
    </row>
    <row r="178" spans="1:29" ht="60" customHeight="1" x14ac:dyDescent="0.2">
      <c r="A178" s="5" t="s">
        <v>322</v>
      </c>
      <c r="B178" s="6">
        <v>41626</v>
      </c>
      <c r="C178" s="6">
        <v>41642</v>
      </c>
      <c r="D178" s="45" t="s">
        <v>1957</v>
      </c>
      <c r="E178" s="71" t="s">
        <v>2320</v>
      </c>
      <c r="F178" s="71" t="s">
        <v>287</v>
      </c>
      <c r="G178" s="46" t="s">
        <v>259</v>
      </c>
      <c r="H178" s="47">
        <v>506</v>
      </c>
      <c r="I178" s="38" t="s">
        <v>21</v>
      </c>
      <c r="J178" s="69" t="s">
        <v>819</v>
      </c>
      <c r="K178" s="38" t="s">
        <v>22</v>
      </c>
      <c r="L178" s="69" t="s">
        <v>811</v>
      </c>
      <c r="M178" s="5" t="s">
        <v>825</v>
      </c>
      <c r="N178" s="6">
        <v>41666</v>
      </c>
      <c r="O178" s="3" t="s">
        <v>25</v>
      </c>
      <c r="P178" s="3" t="s">
        <v>32</v>
      </c>
      <c r="Q178" s="71" t="s">
        <v>39</v>
      </c>
      <c r="R178" s="71" t="s">
        <v>34</v>
      </c>
      <c r="S178" s="3" t="s">
        <v>220</v>
      </c>
      <c r="T178" s="29">
        <f>1.5*1000000</f>
        <v>1500000</v>
      </c>
      <c r="U178" s="38">
        <v>15</v>
      </c>
      <c r="V178" s="38">
        <v>2</v>
      </c>
      <c r="W178" s="38">
        <v>15</v>
      </c>
      <c r="X178" s="20">
        <v>41624.124988425923</v>
      </c>
      <c r="Y178" s="3" t="s">
        <v>512</v>
      </c>
      <c r="Z178" s="20">
        <v>41855.666655092595</v>
      </c>
      <c r="AA178" s="22" t="s">
        <v>516</v>
      </c>
      <c r="AB178" s="31">
        <v>7389915958</v>
      </c>
      <c r="AC178" s="31">
        <v>369948953</v>
      </c>
    </row>
    <row r="179" spans="1:29" ht="60" customHeight="1" x14ac:dyDescent="0.2">
      <c r="A179" s="5" t="s">
        <v>321</v>
      </c>
      <c r="B179" s="6">
        <v>41626</v>
      </c>
      <c r="C179" s="6">
        <v>41642</v>
      </c>
      <c r="D179" s="45" t="s">
        <v>1958</v>
      </c>
      <c r="E179" s="71" t="s">
        <v>2321</v>
      </c>
      <c r="F179" s="71" t="s">
        <v>286</v>
      </c>
      <c r="G179" s="46" t="s">
        <v>259</v>
      </c>
      <c r="H179" s="47">
        <v>506</v>
      </c>
      <c r="I179" s="38" t="s">
        <v>21</v>
      </c>
      <c r="J179" s="69" t="s">
        <v>533</v>
      </c>
      <c r="K179" s="38" t="s">
        <v>22</v>
      </c>
      <c r="L179" s="69" t="s">
        <v>810</v>
      </c>
      <c r="M179" s="5" t="s">
        <v>828</v>
      </c>
      <c r="N179" s="6">
        <v>41666</v>
      </c>
      <c r="O179" s="3" t="s">
        <v>25</v>
      </c>
      <c r="P179" s="3" t="s">
        <v>32</v>
      </c>
      <c r="Q179" s="71" t="s">
        <v>39</v>
      </c>
      <c r="R179" s="71" t="s">
        <v>34</v>
      </c>
      <c r="S179" s="3" t="s">
        <v>44</v>
      </c>
      <c r="T179" s="29">
        <f>0.6*1000000</f>
        <v>600000</v>
      </c>
      <c r="U179" s="38">
        <v>120</v>
      </c>
      <c r="V179" s="38">
        <v>0</v>
      </c>
      <c r="W179" s="38">
        <v>0</v>
      </c>
      <c r="X179" s="20">
        <v>41625.124988425923</v>
      </c>
      <c r="Y179" s="3" t="s">
        <v>512</v>
      </c>
      <c r="Z179" s="20">
        <v>41969.62498842593</v>
      </c>
      <c r="AA179" s="22" t="s">
        <v>537</v>
      </c>
      <c r="AB179" s="31">
        <v>7406310031</v>
      </c>
      <c r="AC179" s="31">
        <v>388608049</v>
      </c>
    </row>
    <row r="180" spans="1:29" ht="60" customHeight="1" x14ac:dyDescent="0.2">
      <c r="A180" s="5" t="s">
        <v>849</v>
      </c>
      <c r="B180" s="6">
        <v>41626</v>
      </c>
      <c r="C180" s="6">
        <v>41642</v>
      </c>
      <c r="D180" s="45" t="s">
        <v>1959</v>
      </c>
      <c r="E180" s="71" t="s">
        <v>265</v>
      </c>
      <c r="F180" s="71" t="s">
        <v>290</v>
      </c>
      <c r="G180" s="46" t="s">
        <v>259</v>
      </c>
      <c r="H180" s="47">
        <v>507</v>
      </c>
      <c r="I180" s="38" t="s">
        <v>21</v>
      </c>
      <c r="J180" s="69" t="s">
        <v>819</v>
      </c>
      <c r="K180" s="38" t="s">
        <v>22</v>
      </c>
      <c r="L180" s="69" t="s">
        <v>843</v>
      </c>
      <c r="M180" s="5" t="s">
        <v>850</v>
      </c>
      <c r="N180" s="6">
        <v>41673</v>
      </c>
      <c r="O180" s="3" t="s">
        <v>25</v>
      </c>
      <c r="P180" s="3" t="s">
        <v>32</v>
      </c>
      <c r="Q180" s="71" t="s">
        <v>39</v>
      </c>
      <c r="R180" s="71" t="s">
        <v>34</v>
      </c>
      <c r="S180" s="3" t="s">
        <v>202</v>
      </c>
      <c r="T180" s="29">
        <f>6*1000000</f>
        <v>6000000</v>
      </c>
      <c r="U180" s="38">
        <v>20</v>
      </c>
      <c r="V180" s="38">
        <v>0</v>
      </c>
      <c r="W180" s="38">
        <v>10</v>
      </c>
      <c r="X180" s="20">
        <v>41621.124988425923</v>
      </c>
      <c r="Y180" s="3" t="s">
        <v>512</v>
      </c>
      <c r="Z180" s="20">
        <v>41823.666655092595</v>
      </c>
      <c r="AA180" s="22" t="s">
        <v>497</v>
      </c>
      <c r="AB180" s="31">
        <v>7389325978</v>
      </c>
      <c r="AC180" s="31">
        <v>370087992</v>
      </c>
    </row>
    <row r="181" spans="1:29" ht="60" customHeight="1" x14ac:dyDescent="0.2">
      <c r="A181" s="5" t="s">
        <v>324</v>
      </c>
      <c r="B181" s="6">
        <v>41627</v>
      </c>
      <c r="C181" s="6">
        <v>41645</v>
      </c>
      <c r="D181" s="45" t="s">
        <v>1960</v>
      </c>
      <c r="E181" s="71" t="s">
        <v>261</v>
      </c>
      <c r="F181" s="71" t="s">
        <v>288</v>
      </c>
      <c r="G181" s="46" t="s">
        <v>259</v>
      </c>
      <c r="H181" s="47">
        <v>506</v>
      </c>
      <c r="I181" s="38" t="s">
        <v>21</v>
      </c>
      <c r="J181" s="69" t="s">
        <v>819</v>
      </c>
      <c r="K181" s="38" t="s">
        <v>22</v>
      </c>
      <c r="L181" s="69" t="s">
        <v>816</v>
      </c>
      <c r="M181" s="5" t="s">
        <v>840</v>
      </c>
      <c r="N181" s="6">
        <v>41666</v>
      </c>
      <c r="O181" s="17" t="s">
        <v>25</v>
      </c>
      <c r="P181" s="17" t="s">
        <v>32</v>
      </c>
      <c r="Q181" s="71" t="s">
        <v>841</v>
      </c>
      <c r="R181" s="71" t="s">
        <v>34</v>
      </c>
      <c r="S181" s="17" t="s">
        <v>70</v>
      </c>
      <c r="T181" s="29">
        <f>324*1000000</f>
        <v>324000000</v>
      </c>
      <c r="U181" s="38">
        <v>200</v>
      </c>
      <c r="V181" s="38">
        <v>10</v>
      </c>
      <c r="W181" s="38">
        <v>0</v>
      </c>
      <c r="X181" s="20">
        <v>41626.124988425923</v>
      </c>
      <c r="Y181" s="3" t="s">
        <v>512</v>
      </c>
      <c r="Z181" s="20">
        <v>41883.666655092595</v>
      </c>
      <c r="AA181" s="22" t="s">
        <v>497</v>
      </c>
      <c r="AB181" s="31">
        <v>7512380007</v>
      </c>
      <c r="AC181" s="31">
        <v>494345029</v>
      </c>
    </row>
    <row r="182" spans="1:29" ht="60" customHeight="1" x14ac:dyDescent="0.2">
      <c r="A182" s="35" t="s">
        <v>325</v>
      </c>
      <c r="B182" s="41">
        <v>41627</v>
      </c>
      <c r="C182" s="41">
        <v>41645</v>
      </c>
      <c r="D182" s="45" t="s">
        <v>1961</v>
      </c>
      <c r="E182" s="71" t="s">
        <v>262</v>
      </c>
      <c r="F182" s="71" t="s">
        <v>289</v>
      </c>
      <c r="G182" s="40" t="s">
        <v>259</v>
      </c>
      <c r="H182" s="38">
        <v>506</v>
      </c>
      <c r="I182" s="38" t="s">
        <v>21</v>
      </c>
      <c r="J182" s="69" t="s">
        <v>819</v>
      </c>
      <c r="K182" s="38" t="s">
        <v>22</v>
      </c>
      <c r="L182" s="69" t="s">
        <v>810</v>
      </c>
      <c r="M182" s="38" t="s">
        <v>852</v>
      </c>
      <c r="N182" s="42">
        <v>41666</v>
      </c>
      <c r="O182" s="17" t="s">
        <v>25</v>
      </c>
      <c r="P182" s="17" t="s">
        <v>32</v>
      </c>
      <c r="Q182" s="71" t="s">
        <v>61</v>
      </c>
      <c r="R182" s="71" t="s">
        <v>34</v>
      </c>
      <c r="S182" s="17" t="s">
        <v>70</v>
      </c>
      <c r="T182" s="29">
        <f>121.3*1000000</f>
        <v>121300000</v>
      </c>
      <c r="U182" s="38">
        <v>250</v>
      </c>
      <c r="V182" s="38">
        <v>11</v>
      </c>
      <c r="W182" s="38">
        <v>75</v>
      </c>
      <c r="X182" s="18">
        <v>41627.124988425923</v>
      </c>
      <c r="Y182" s="17" t="s">
        <v>512</v>
      </c>
      <c r="Z182" s="18">
        <v>41785.666655092595</v>
      </c>
      <c r="AA182" s="22" t="s">
        <v>497</v>
      </c>
      <c r="AB182" s="31">
        <v>7537546957</v>
      </c>
      <c r="AC182" s="31">
        <v>436356007</v>
      </c>
    </row>
    <row r="183" spans="1:29" ht="60" customHeight="1" x14ac:dyDescent="0.2">
      <c r="A183" s="5" t="s">
        <v>714</v>
      </c>
      <c r="B183" s="6">
        <v>41628</v>
      </c>
      <c r="C183" s="6">
        <v>41646</v>
      </c>
      <c r="D183" s="45" t="s">
        <v>1962</v>
      </c>
      <c r="E183" s="71" t="s">
        <v>620</v>
      </c>
      <c r="F183" s="71" t="s">
        <v>254</v>
      </c>
      <c r="G183" s="8" t="s">
        <v>259</v>
      </c>
      <c r="H183" s="35" t="s">
        <v>2120</v>
      </c>
      <c r="I183" s="35" t="s">
        <v>2120</v>
      </c>
      <c r="J183" s="35" t="s">
        <v>2121</v>
      </c>
      <c r="K183" s="35" t="s">
        <v>2121</v>
      </c>
      <c r="L183" s="35" t="s">
        <v>2121</v>
      </c>
      <c r="M183" s="35" t="s">
        <v>2121</v>
      </c>
      <c r="N183" s="35" t="s">
        <v>2121</v>
      </c>
      <c r="O183" s="17" t="s">
        <v>25</v>
      </c>
      <c r="P183" s="17" t="s">
        <v>32</v>
      </c>
      <c r="Q183" s="71" t="s">
        <v>61</v>
      </c>
      <c r="R183" s="71" t="s">
        <v>34</v>
      </c>
      <c r="S183" s="3" t="s">
        <v>202</v>
      </c>
      <c r="T183" s="29">
        <v>86000000</v>
      </c>
      <c r="U183" s="38">
        <v>50</v>
      </c>
      <c r="V183" s="38">
        <v>0</v>
      </c>
      <c r="W183" s="38">
        <v>0</v>
      </c>
      <c r="X183" s="18">
        <v>41628.124988425923</v>
      </c>
      <c r="Y183" s="17" t="s">
        <v>512</v>
      </c>
      <c r="Z183" s="18">
        <v>41855.666655092595</v>
      </c>
      <c r="AA183" s="22" t="s">
        <v>497</v>
      </c>
      <c r="AB183" s="31">
        <v>7537604982</v>
      </c>
      <c r="AC183" s="31">
        <v>441264973</v>
      </c>
    </row>
    <row r="184" spans="1:29" ht="60" customHeight="1" x14ac:dyDescent="0.2">
      <c r="A184" s="5" t="s">
        <v>327</v>
      </c>
      <c r="B184" s="6">
        <v>41628</v>
      </c>
      <c r="C184" s="6">
        <v>41646</v>
      </c>
      <c r="D184" s="45" t="s">
        <v>1963</v>
      </c>
      <c r="E184" s="71" t="s">
        <v>264</v>
      </c>
      <c r="F184" s="71" t="s">
        <v>250</v>
      </c>
      <c r="G184" s="46" t="s">
        <v>259</v>
      </c>
      <c r="H184" s="47">
        <v>506</v>
      </c>
      <c r="I184" s="38" t="s">
        <v>21</v>
      </c>
      <c r="J184" s="69" t="s">
        <v>819</v>
      </c>
      <c r="K184" s="38" t="s">
        <v>22</v>
      </c>
      <c r="L184" s="69" t="s">
        <v>816</v>
      </c>
      <c r="M184" s="5" t="s">
        <v>839</v>
      </c>
      <c r="N184" s="6">
        <v>41666</v>
      </c>
      <c r="O184" s="17" t="s">
        <v>25</v>
      </c>
      <c r="P184" s="17" t="s">
        <v>32</v>
      </c>
      <c r="Q184" s="71" t="s">
        <v>33</v>
      </c>
      <c r="R184" s="71" t="s">
        <v>34</v>
      </c>
      <c r="S184" s="3" t="s">
        <v>70</v>
      </c>
      <c r="T184" s="29">
        <f>260*1000000</f>
        <v>260000000</v>
      </c>
      <c r="U184" s="38">
        <v>180</v>
      </c>
      <c r="V184" s="38">
        <v>2</v>
      </c>
      <c r="W184" s="38">
        <v>200</v>
      </c>
      <c r="X184" s="18">
        <v>41631.124988425923</v>
      </c>
      <c r="Y184" s="17" t="s">
        <v>512</v>
      </c>
      <c r="Z184" s="18">
        <v>42760.62498842593</v>
      </c>
      <c r="AA184" s="22" t="s">
        <v>497</v>
      </c>
      <c r="AB184" s="31">
        <v>7235331547</v>
      </c>
      <c r="AC184" s="31">
        <v>351963887</v>
      </c>
    </row>
    <row r="185" spans="1:29" ht="60" customHeight="1" x14ac:dyDescent="0.2">
      <c r="A185" s="5" t="s">
        <v>326</v>
      </c>
      <c r="B185" s="6">
        <v>41628</v>
      </c>
      <c r="C185" s="6">
        <v>41646</v>
      </c>
      <c r="D185" s="45" t="s">
        <v>1964</v>
      </c>
      <c r="E185" s="71" t="s">
        <v>263</v>
      </c>
      <c r="F185" s="71" t="s">
        <v>205</v>
      </c>
      <c r="G185" s="46" t="s">
        <v>259</v>
      </c>
      <c r="H185" s="4">
        <v>506</v>
      </c>
      <c r="I185" s="38" t="s">
        <v>21</v>
      </c>
      <c r="J185" s="69" t="s">
        <v>819</v>
      </c>
      <c r="K185" s="35" t="s">
        <v>791</v>
      </c>
      <c r="L185" s="69" t="s">
        <v>843</v>
      </c>
      <c r="M185" s="5" t="s">
        <v>854</v>
      </c>
      <c r="N185" s="6">
        <v>41666</v>
      </c>
      <c r="O185" s="17" t="s">
        <v>25</v>
      </c>
      <c r="P185" s="17" t="s">
        <v>32</v>
      </c>
      <c r="Q185" s="71" t="s">
        <v>43</v>
      </c>
      <c r="R185" s="71" t="s">
        <v>34</v>
      </c>
      <c r="S185" s="3" t="s">
        <v>207</v>
      </c>
      <c r="T185" s="29">
        <f>9.074*1000000</f>
        <v>9074000</v>
      </c>
      <c r="U185" s="38">
        <v>40</v>
      </c>
      <c r="V185" s="38">
        <v>12</v>
      </c>
      <c r="W185" s="38">
        <v>0</v>
      </c>
      <c r="X185" s="18">
        <v>41628.124988425923</v>
      </c>
      <c r="Y185" s="17" t="s">
        <v>512</v>
      </c>
      <c r="Z185" s="18">
        <v>41886.666655092595</v>
      </c>
      <c r="AA185" s="22" t="s">
        <v>518</v>
      </c>
      <c r="AB185" s="31">
        <v>7514054002</v>
      </c>
      <c r="AC185" s="31">
        <v>507263958</v>
      </c>
    </row>
    <row r="186" spans="1:29" ht="60" customHeight="1" x14ac:dyDescent="0.2">
      <c r="A186" s="38" t="s">
        <v>328</v>
      </c>
      <c r="B186" s="42">
        <v>41628</v>
      </c>
      <c r="C186" s="42">
        <v>41646</v>
      </c>
      <c r="D186" s="45" t="s">
        <v>1965</v>
      </c>
      <c r="E186" s="71" t="s">
        <v>2322</v>
      </c>
      <c r="F186" s="71" t="s">
        <v>254</v>
      </c>
      <c r="G186" s="52" t="s">
        <v>259</v>
      </c>
      <c r="H186" s="38">
        <v>506</v>
      </c>
      <c r="I186" s="38" t="s">
        <v>21</v>
      </c>
      <c r="J186" s="69" t="s">
        <v>819</v>
      </c>
      <c r="K186" s="35" t="s">
        <v>791</v>
      </c>
      <c r="L186" s="69" t="s">
        <v>843</v>
      </c>
      <c r="M186" s="38" t="s">
        <v>872</v>
      </c>
      <c r="N186" s="42">
        <v>41697</v>
      </c>
      <c r="O186" s="3" t="s">
        <v>25</v>
      </c>
      <c r="P186" s="3" t="s">
        <v>32</v>
      </c>
      <c r="Q186" s="71" t="s">
        <v>156</v>
      </c>
      <c r="R186" s="71" t="s">
        <v>34</v>
      </c>
      <c r="S186" s="3" t="s">
        <v>70</v>
      </c>
      <c r="T186" s="29">
        <f>26*1000000</f>
        <v>26000000</v>
      </c>
      <c r="U186" s="38">
        <v>30</v>
      </c>
      <c r="V186" s="38">
        <v>0</v>
      </c>
      <c r="W186" s="38">
        <v>20</v>
      </c>
      <c r="X186" s="20">
        <v>41628.124988425923</v>
      </c>
      <c r="Y186" s="3" t="s">
        <v>512</v>
      </c>
      <c r="Z186" s="20">
        <v>42013.62498842593</v>
      </c>
      <c r="AA186" s="22" t="s">
        <v>497</v>
      </c>
      <c r="AB186" s="31">
        <v>7555523954</v>
      </c>
      <c r="AC186" s="31">
        <v>374815980</v>
      </c>
    </row>
    <row r="187" spans="1:29" ht="60" customHeight="1" x14ac:dyDescent="0.2">
      <c r="A187" s="5" t="s">
        <v>330</v>
      </c>
      <c r="B187" s="6">
        <v>41628</v>
      </c>
      <c r="C187" s="6">
        <v>41646</v>
      </c>
      <c r="D187" s="45" t="s">
        <v>1966</v>
      </c>
      <c r="E187" s="71" t="s">
        <v>266</v>
      </c>
      <c r="F187" s="71" t="s">
        <v>851</v>
      </c>
      <c r="G187" s="46" t="s">
        <v>259</v>
      </c>
      <c r="H187" s="47">
        <v>507</v>
      </c>
      <c r="I187" s="38" t="s">
        <v>21</v>
      </c>
      <c r="J187" s="69" t="s">
        <v>819</v>
      </c>
      <c r="K187" s="38" t="s">
        <v>22</v>
      </c>
      <c r="L187" s="69" t="s">
        <v>810</v>
      </c>
      <c r="M187" s="5" t="s">
        <v>568</v>
      </c>
      <c r="N187" s="6">
        <v>41673</v>
      </c>
      <c r="O187" s="17" t="s">
        <v>25</v>
      </c>
      <c r="P187" s="17" t="s">
        <v>32</v>
      </c>
      <c r="Q187" s="71" t="s">
        <v>39</v>
      </c>
      <c r="R187" s="71" t="s">
        <v>34</v>
      </c>
      <c r="S187" s="3" t="s">
        <v>44</v>
      </c>
      <c r="T187" s="29">
        <f>43.11*1000000</f>
        <v>43110000</v>
      </c>
      <c r="U187" s="38">
        <v>121</v>
      </c>
      <c r="V187" s="38">
        <v>131</v>
      </c>
      <c r="W187" s="38">
        <v>25</v>
      </c>
      <c r="X187" s="20">
        <v>41628.124988425923</v>
      </c>
      <c r="Y187" s="3" t="s">
        <v>512</v>
      </c>
      <c r="Z187" s="20">
        <v>41765.666655092595</v>
      </c>
      <c r="AA187" s="22" t="s">
        <v>537</v>
      </c>
      <c r="AB187" s="31">
        <v>7324433017</v>
      </c>
      <c r="AC187" s="31">
        <v>456434974</v>
      </c>
    </row>
    <row r="188" spans="1:29" ht="60" customHeight="1" x14ac:dyDescent="0.2">
      <c r="A188" s="5" t="s">
        <v>853</v>
      </c>
      <c r="B188" s="6">
        <v>41628</v>
      </c>
      <c r="C188" s="6">
        <v>41646</v>
      </c>
      <c r="D188" s="45" t="s">
        <v>1967</v>
      </c>
      <c r="E188" s="71" t="s">
        <v>267</v>
      </c>
      <c r="F188" s="75" t="s">
        <v>2358</v>
      </c>
      <c r="G188" s="46" t="s">
        <v>259</v>
      </c>
      <c r="H188" s="4">
        <v>507</v>
      </c>
      <c r="I188" s="38" t="s">
        <v>21</v>
      </c>
      <c r="J188" s="69" t="s">
        <v>819</v>
      </c>
      <c r="K188" s="38" t="s">
        <v>22</v>
      </c>
      <c r="L188" s="69" t="s">
        <v>810</v>
      </c>
      <c r="M188" s="5" t="s">
        <v>374</v>
      </c>
      <c r="N188" s="6">
        <v>41673</v>
      </c>
      <c r="O188" s="3" t="s">
        <v>25</v>
      </c>
      <c r="P188" s="3" t="s">
        <v>32</v>
      </c>
      <c r="Q188" s="71" t="s">
        <v>53</v>
      </c>
      <c r="R188" s="71" t="s">
        <v>34</v>
      </c>
      <c r="S188" s="3" t="s">
        <v>70</v>
      </c>
      <c r="T188" s="29">
        <f>135*1000000</f>
        <v>135000000</v>
      </c>
      <c r="U188" s="38">
        <v>88</v>
      </c>
      <c r="V188" s="38">
        <v>8</v>
      </c>
      <c r="W188" s="38">
        <v>41</v>
      </c>
      <c r="X188" s="18">
        <v>41628.124988425923</v>
      </c>
      <c r="Y188" s="17" t="s">
        <v>512</v>
      </c>
      <c r="Z188" s="18">
        <v>41835.666655092595</v>
      </c>
      <c r="AA188" s="22" t="s">
        <v>497</v>
      </c>
      <c r="AB188" s="31">
        <v>7222577976</v>
      </c>
      <c r="AC188" s="31">
        <v>374078012</v>
      </c>
    </row>
    <row r="189" spans="1:29" ht="60" customHeight="1" x14ac:dyDescent="0.2">
      <c r="A189" s="23" t="s">
        <v>868</v>
      </c>
      <c r="B189" s="24">
        <v>41628</v>
      </c>
      <c r="C189" s="24">
        <v>41646</v>
      </c>
      <c r="D189" s="45" t="s">
        <v>1968</v>
      </c>
      <c r="E189" s="71" t="s">
        <v>2323</v>
      </c>
      <c r="F189" s="77" t="s">
        <v>2359</v>
      </c>
      <c r="G189" s="46" t="s">
        <v>259</v>
      </c>
      <c r="H189" s="49">
        <v>507</v>
      </c>
      <c r="I189" s="35" t="s">
        <v>21</v>
      </c>
      <c r="J189" s="69" t="s">
        <v>870</v>
      </c>
      <c r="K189" s="35" t="s">
        <v>22</v>
      </c>
      <c r="L189" s="69" t="s">
        <v>856</v>
      </c>
      <c r="M189" s="38" t="s">
        <v>871</v>
      </c>
      <c r="N189" s="42">
        <v>41673</v>
      </c>
      <c r="O189" s="3" t="s">
        <v>25</v>
      </c>
      <c r="P189" s="3" t="s">
        <v>26</v>
      </c>
      <c r="Q189" s="69" t="s">
        <v>869</v>
      </c>
      <c r="R189" s="71" t="s">
        <v>34</v>
      </c>
      <c r="S189" s="3" t="s">
        <v>62</v>
      </c>
      <c r="T189" s="29">
        <f>3.7078*1000000</f>
        <v>3707800</v>
      </c>
      <c r="U189" s="38">
        <v>0</v>
      </c>
      <c r="V189" s="38">
        <v>101</v>
      </c>
      <c r="W189" s="38">
        <v>0</v>
      </c>
      <c r="X189" s="20">
        <v>41621.124988425923</v>
      </c>
      <c r="Y189" s="3" t="s">
        <v>512</v>
      </c>
      <c r="Z189" s="20">
        <v>41824.666655092595</v>
      </c>
      <c r="AA189" s="22" t="s">
        <v>518</v>
      </c>
      <c r="AB189" s="31">
        <v>7370010955</v>
      </c>
      <c r="AC189" s="31">
        <v>365879042</v>
      </c>
    </row>
    <row r="190" spans="1:29" ht="60" customHeight="1" x14ac:dyDescent="0.2">
      <c r="A190" s="48" t="s">
        <v>331</v>
      </c>
      <c r="B190" s="24">
        <v>41628</v>
      </c>
      <c r="C190" s="24">
        <v>41646</v>
      </c>
      <c r="D190" s="45" t="s">
        <v>1969</v>
      </c>
      <c r="E190" s="76" t="s">
        <v>2477</v>
      </c>
      <c r="F190" s="76" t="s">
        <v>51</v>
      </c>
      <c r="G190" s="50" t="s">
        <v>259</v>
      </c>
      <c r="H190" s="47">
        <v>507</v>
      </c>
      <c r="I190" s="38" t="s">
        <v>21</v>
      </c>
      <c r="J190" s="69" t="s">
        <v>819</v>
      </c>
      <c r="K190" s="38" t="s">
        <v>22</v>
      </c>
      <c r="L190" s="69" t="s">
        <v>843</v>
      </c>
      <c r="M190" s="38" t="s">
        <v>1782</v>
      </c>
      <c r="N190" s="24">
        <v>41673</v>
      </c>
      <c r="O190" s="53" t="s">
        <v>25</v>
      </c>
      <c r="P190" s="38" t="s">
        <v>53</v>
      </c>
      <c r="Q190" s="69" t="s">
        <v>53</v>
      </c>
      <c r="R190" s="71" t="s">
        <v>34</v>
      </c>
      <c r="S190" s="38" t="s">
        <v>44</v>
      </c>
      <c r="T190" s="29">
        <f>2*1000000</f>
        <v>2000000</v>
      </c>
      <c r="U190" s="38">
        <v>0</v>
      </c>
      <c r="V190" s="38">
        <v>0</v>
      </c>
      <c r="W190" s="38">
        <v>0</v>
      </c>
      <c r="X190" s="20">
        <v>41628.124988425923</v>
      </c>
      <c r="Y190" s="3" t="s">
        <v>512</v>
      </c>
      <c r="Z190" s="20">
        <v>41904.624988425923</v>
      </c>
      <c r="AA190" s="54" t="s">
        <v>537</v>
      </c>
      <c r="AB190" s="31">
        <v>7147117985</v>
      </c>
      <c r="AC190" s="31">
        <v>367400050</v>
      </c>
    </row>
    <row r="191" spans="1:29" ht="60" customHeight="1" x14ac:dyDescent="0.2">
      <c r="A191" s="5" t="s">
        <v>332</v>
      </c>
      <c r="B191" s="6">
        <v>41631</v>
      </c>
      <c r="C191" s="6">
        <v>41647</v>
      </c>
      <c r="D191" s="45" t="s">
        <v>1970</v>
      </c>
      <c r="E191" s="71" t="s">
        <v>2324</v>
      </c>
      <c r="F191" s="71" t="s">
        <v>292</v>
      </c>
      <c r="G191" s="13" t="s">
        <v>259</v>
      </c>
      <c r="H191" s="47">
        <v>507</v>
      </c>
      <c r="I191" s="38" t="s">
        <v>21</v>
      </c>
      <c r="J191" s="69" t="s">
        <v>819</v>
      </c>
      <c r="K191" s="38" t="s">
        <v>22</v>
      </c>
      <c r="L191" s="69" t="s">
        <v>810</v>
      </c>
      <c r="M191" s="5" t="s">
        <v>820</v>
      </c>
      <c r="N191" s="6">
        <v>41673</v>
      </c>
      <c r="O191" s="3" t="s">
        <v>25</v>
      </c>
      <c r="P191" s="3" t="s">
        <v>32</v>
      </c>
      <c r="Q191" s="71" t="s">
        <v>43</v>
      </c>
      <c r="R191" s="71" t="s">
        <v>34</v>
      </c>
      <c r="S191" s="3" t="s">
        <v>44</v>
      </c>
      <c r="T191" s="29">
        <v>5888000</v>
      </c>
      <c r="U191" s="38">
        <v>0</v>
      </c>
      <c r="V191" s="38">
        <v>0</v>
      </c>
      <c r="W191" s="38">
        <v>0</v>
      </c>
      <c r="X191" s="20">
        <v>41628.124988425923</v>
      </c>
      <c r="Y191" s="3" t="s">
        <v>512</v>
      </c>
      <c r="Z191" s="20">
        <v>42279.62498842593</v>
      </c>
      <c r="AA191" s="22" t="s">
        <v>537</v>
      </c>
      <c r="AB191" s="31">
        <v>7533423017</v>
      </c>
      <c r="AC191" s="31">
        <v>513015035</v>
      </c>
    </row>
    <row r="192" spans="1:29" ht="60" customHeight="1" x14ac:dyDescent="0.2">
      <c r="A192" s="5" t="s">
        <v>260</v>
      </c>
      <c r="B192" s="6">
        <v>41632</v>
      </c>
      <c r="C192" s="6">
        <v>41648</v>
      </c>
      <c r="D192" s="45" t="s">
        <v>1971</v>
      </c>
      <c r="E192" s="71" t="s">
        <v>2325</v>
      </c>
      <c r="F192" s="71" t="s">
        <v>252</v>
      </c>
      <c r="G192" s="46" t="s">
        <v>259</v>
      </c>
      <c r="H192" s="47">
        <v>507</v>
      </c>
      <c r="I192" s="38" t="s">
        <v>21</v>
      </c>
      <c r="J192" s="69" t="s">
        <v>533</v>
      </c>
      <c r="K192" s="35" t="s">
        <v>791</v>
      </c>
      <c r="L192" s="69" t="s">
        <v>835</v>
      </c>
      <c r="M192" s="5" t="s">
        <v>375</v>
      </c>
      <c r="N192" s="6">
        <v>41673</v>
      </c>
      <c r="O192" s="3" t="s">
        <v>25</v>
      </c>
      <c r="P192" s="3" t="s">
        <v>32</v>
      </c>
      <c r="Q192" s="71" t="s">
        <v>57</v>
      </c>
      <c r="R192" s="71" t="s">
        <v>34</v>
      </c>
      <c r="S192" s="3" t="s">
        <v>28</v>
      </c>
      <c r="T192" s="29">
        <f>500*1000000</f>
        <v>500000000</v>
      </c>
      <c r="U192" s="38">
        <v>2</v>
      </c>
      <c r="V192" s="38">
        <v>18</v>
      </c>
      <c r="W192" s="38">
        <v>5</v>
      </c>
      <c r="X192" s="18">
        <v>41631.124988425923</v>
      </c>
      <c r="Y192" s="3" t="s">
        <v>512</v>
      </c>
      <c r="Z192" s="20">
        <v>41835.666655092595</v>
      </c>
      <c r="AA192" s="22" t="s">
        <v>518</v>
      </c>
      <c r="AB192" s="31">
        <v>7444952949</v>
      </c>
      <c r="AC192" s="31">
        <v>353344030</v>
      </c>
    </row>
    <row r="193" spans="1:29" ht="60" customHeight="1" x14ac:dyDescent="0.2">
      <c r="A193" s="5" t="s">
        <v>716</v>
      </c>
      <c r="B193" s="6">
        <v>41634</v>
      </c>
      <c r="C193" s="6">
        <v>41652</v>
      </c>
      <c r="D193" s="45" t="s">
        <v>1972</v>
      </c>
      <c r="E193" s="71" t="s">
        <v>2326</v>
      </c>
      <c r="F193" s="71" t="s">
        <v>252</v>
      </c>
      <c r="G193" s="8" t="s">
        <v>259</v>
      </c>
      <c r="H193" s="35" t="s">
        <v>2120</v>
      </c>
      <c r="I193" s="35" t="s">
        <v>2120</v>
      </c>
      <c r="J193" s="35" t="s">
        <v>2121</v>
      </c>
      <c r="K193" s="35" t="s">
        <v>2121</v>
      </c>
      <c r="L193" s="35" t="s">
        <v>2121</v>
      </c>
      <c r="M193" s="35" t="s">
        <v>2121</v>
      </c>
      <c r="N193" s="35" t="s">
        <v>2121</v>
      </c>
      <c r="O193" s="17" t="s">
        <v>25</v>
      </c>
      <c r="P193" s="17" t="s">
        <v>32</v>
      </c>
      <c r="Q193" s="71" t="s">
        <v>57</v>
      </c>
      <c r="R193" s="71" t="s">
        <v>34</v>
      </c>
      <c r="S193" s="3" t="s">
        <v>771</v>
      </c>
      <c r="T193" s="29">
        <v>2393000</v>
      </c>
      <c r="U193" s="38">
        <v>20</v>
      </c>
      <c r="V193" s="38">
        <v>0</v>
      </c>
      <c r="W193" s="38">
        <v>20</v>
      </c>
      <c r="X193" s="18">
        <v>41631.124988425923</v>
      </c>
      <c r="Y193" s="17" t="s">
        <v>512</v>
      </c>
      <c r="Z193" s="18">
        <v>41883.666655092595</v>
      </c>
      <c r="AA193" s="22" t="s">
        <v>516</v>
      </c>
      <c r="AB193" s="31">
        <v>7445140985</v>
      </c>
      <c r="AC193" s="31">
        <v>353197949</v>
      </c>
    </row>
    <row r="194" spans="1:29" ht="60" customHeight="1" x14ac:dyDescent="0.2">
      <c r="A194" s="5" t="s">
        <v>258</v>
      </c>
      <c r="B194" s="6">
        <v>41634</v>
      </c>
      <c r="C194" s="6">
        <v>41649</v>
      </c>
      <c r="D194" s="45" t="s">
        <v>1973</v>
      </c>
      <c r="E194" s="71" t="s">
        <v>2327</v>
      </c>
      <c r="F194" s="71" t="s">
        <v>292</v>
      </c>
      <c r="G194" s="13" t="s">
        <v>259</v>
      </c>
      <c r="H194" s="47">
        <v>507</v>
      </c>
      <c r="I194" s="38" t="s">
        <v>21</v>
      </c>
      <c r="J194" s="69" t="s">
        <v>793</v>
      </c>
      <c r="K194" s="38" t="s">
        <v>22</v>
      </c>
      <c r="L194" s="69" t="s">
        <v>810</v>
      </c>
      <c r="M194" s="5" t="s">
        <v>822</v>
      </c>
      <c r="N194" s="6">
        <v>41673</v>
      </c>
      <c r="O194" s="3" t="s">
        <v>25</v>
      </c>
      <c r="P194" s="3" t="s">
        <v>32</v>
      </c>
      <c r="Q194" s="71" t="s">
        <v>43</v>
      </c>
      <c r="R194" s="71" t="s">
        <v>34</v>
      </c>
      <c r="S194" s="3" t="s">
        <v>44</v>
      </c>
      <c r="T194" s="29">
        <v>67700000</v>
      </c>
      <c r="U194" s="38">
        <v>60</v>
      </c>
      <c r="V194" s="38">
        <v>12</v>
      </c>
      <c r="W194" s="38">
        <v>0</v>
      </c>
      <c r="X194" s="20">
        <v>41631.124988425923</v>
      </c>
      <c r="Y194" s="3" t="s">
        <v>512</v>
      </c>
      <c r="Z194" s="20">
        <v>41969.62498842593</v>
      </c>
      <c r="AA194" s="22" t="s">
        <v>537</v>
      </c>
      <c r="AB194" s="31">
        <v>7530960838</v>
      </c>
      <c r="AC194" s="31">
        <v>507432964</v>
      </c>
    </row>
    <row r="195" spans="1:29" ht="60" customHeight="1" x14ac:dyDescent="0.2">
      <c r="A195" s="38" t="s">
        <v>333</v>
      </c>
      <c r="B195" s="42">
        <v>41634</v>
      </c>
      <c r="C195" s="42">
        <v>41649</v>
      </c>
      <c r="D195" s="45" t="s">
        <v>1974</v>
      </c>
      <c r="E195" s="71" t="s">
        <v>2328</v>
      </c>
      <c r="F195" s="71" t="s">
        <v>845</v>
      </c>
      <c r="G195" s="40" t="s">
        <v>259</v>
      </c>
      <c r="H195" s="47">
        <v>507</v>
      </c>
      <c r="I195" s="38" t="s">
        <v>21</v>
      </c>
      <c r="J195" s="69" t="s">
        <v>819</v>
      </c>
      <c r="K195" s="38" t="s">
        <v>22</v>
      </c>
      <c r="L195" s="69" t="s">
        <v>810</v>
      </c>
      <c r="M195" s="38" t="s">
        <v>846</v>
      </c>
      <c r="N195" s="42">
        <v>41673</v>
      </c>
      <c r="O195" s="3" t="s">
        <v>25</v>
      </c>
      <c r="P195" s="3" t="s">
        <v>32</v>
      </c>
      <c r="Q195" s="71" t="s">
        <v>57</v>
      </c>
      <c r="R195" s="71" t="s">
        <v>34</v>
      </c>
      <c r="S195" s="3" t="s">
        <v>44</v>
      </c>
      <c r="T195" s="29">
        <f>12*1000000</f>
        <v>12000000</v>
      </c>
      <c r="U195" s="38">
        <v>0</v>
      </c>
      <c r="V195" s="38">
        <v>30</v>
      </c>
      <c r="W195" s="38">
        <v>4</v>
      </c>
      <c r="X195" s="18">
        <v>41631.124988425923</v>
      </c>
      <c r="Y195" s="17" t="s">
        <v>512</v>
      </c>
      <c r="Z195" s="18">
        <v>41835.666655092595</v>
      </c>
      <c r="AA195" s="22" t="s">
        <v>537</v>
      </c>
      <c r="AB195" s="31">
        <v>7501280007</v>
      </c>
      <c r="AC195" s="31">
        <v>385287020</v>
      </c>
    </row>
    <row r="196" spans="1:29" ht="60" customHeight="1" x14ac:dyDescent="0.2">
      <c r="A196" s="5" t="s">
        <v>847</v>
      </c>
      <c r="B196" s="6">
        <v>41634</v>
      </c>
      <c r="C196" s="6">
        <v>41649</v>
      </c>
      <c r="D196" s="45" t="s">
        <v>1975</v>
      </c>
      <c r="E196" s="71" t="s">
        <v>2329</v>
      </c>
      <c r="F196" s="71" t="s">
        <v>293</v>
      </c>
      <c r="G196" s="46" t="s">
        <v>259</v>
      </c>
      <c r="H196" s="4">
        <v>507</v>
      </c>
      <c r="I196" s="38" t="s">
        <v>21</v>
      </c>
      <c r="J196" s="69" t="s">
        <v>796</v>
      </c>
      <c r="K196" s="38" t="s">
        <v>22</v>
      </c>
      <c r="L196" s="69" t="s">
        <v>810</v>
      </c>
      <c r="M196" s="5" t="s">
        <v>848</v>
      </c>
      <c r="N196" s="6">
        <v>41673</v>
      </c>
      <c r="O196" s="17" t="s">
        <v>25</v>
      </c>
      <c r="P196" s="17" t="s">
        <v>32</v>
      </c>
      <c r="Q196" s="71" t="s">
        <v>53</v>
      </c>
      <c r="R196" s="71" t="s">
        <v>34</v>
      </c>
      <c r="S196" s="3" t="s">
        <v>65</v>
      </c>
      <c r="T196" s="29">
        <f>16.65*1000000</f>
        <v>16649999.999999998</v>
      </c>
      <c r="U196" s="38">
        <v>128</v>
      </c>
      <c r="V196" s="38">
        <v>24</v>
      </c>
      <c r="W196" s="38">
        <v>64</v>
      </c>
      <c r="X196" s="18">
        <v>41631.124988425923</v>
      </c>
      <c r="Y196" s="17" t="s">
        <v>512</v>
      </c>
      <c r="Z196" s="18">
        <v>41823.666655092595</v>
      </c>
      <c r="AA196" s="22" t="s">
        <v>497</v>
      </c>
      <c r="AB196" s="31">
        <v>7149680025</v>
      </c>
      <c r="AC196" s="31">
        <v>362642990</v>
      </c>
    </row>
    <row r="197" spans="1:29" ht="60" customHeight="1" x14ac:dyDescent="0.2">
      <c r="A197" s="14" t="s">
        <v>821</v>
      </c>
      <c r="B197" s="15">
        <v>41635</v>
      </c>
      <c r="C197" s="15" t="s">
        <v>715</v>
      </c>
      <c r="D197" s="45" t="s">
        <v>1976</v>
      </c>
      <c r="E197" s="70" t="s">
        <v>621</v>
      </c>
      <c r="F197" s="70" t="s">
        <v>250</v>
      </c>
      <c r="G197" s="16" t="s">
        <v>259</v>
      </c>
      <c r="H197" s="35" t="s">
        <v>2120</v>
      </c>
      <c r="I197" s="35" t="s">
        <v>2120</v>
      </c>
      <c r="J197" s="35" t="s">
        <v>2121</v>
      </c>
      <c r="K197" s="35" t="s">
        <v>2121</v>
      </c>
      <c r="L197" s="35" t="s">
        <v>2121</v>
      </c>
      <c r="M197" s="35" t="s">
        <v>2121</v>
      </c>
      <c r="N197" s="35" t="s">
        <v>2121</v>
      </c>
      <c r="O197" s="55" t="s">
        <v>25</v>
      </c>
      <c r="P197" s="55" t="s">
        <v>32</v>
      </c>
      <c r="Q197" s="70" t="s">
        <v>43</v>
      </c>
      <c r="R197" s="71" t="s">
        <v>34</v>
      </c>
      <c r="S197" s="21" t="s">
        <v>70</v>
      </c>
      <c r="T197" s="29">
        <v>140000000</v>
      </c>
      <c r="U197" s="44">
        <v>90</v>
      </c>
      <c r="V197" s="44">
        <v>15</v>
      </c>
      <c r="W197" s="44">
        <v>80</v>
      </c>
      <c r="X197" s="56">
        <v>41631.124988425923</v>
      </c>
      <c r="Y197" s="55" t="s">
        <v>512</v>
      </c>
      <c r="Z197" s="56">
        <v>41855.666655092595</v>
      </c>
      <c r="AA197" s="57" t="s">
        <v>497</v>
      </c>
      <c r="AB197" s="31">
        <v>7513000001</v>
      </c>
      <c r="AC197" s="31">
        <v>518500033</v>
      </c>
    </row>
    <row r="198" spans="1:29" ht="60" customHeight="1" x14ac:dyDescent="0.2">
      <c r="A198" s="5" t="s">
        <v>334</v>
      </c>
      <c r="B198" s="6">
        <v>41635</v>
      </c>
      <c r="C198" s="6">
        <v>41652</v>
      </c>
      <c r="D198" s="45" t="s">
        <v>1977</v>
      </c>
      <c r="E198" s="71" t="s">
        <v>2330</v>
      </c>
      <c r="F198" s="71" t="s">
        <v>2357</v>
      </c>
      <c r="G198" s="46" t="s">
        <v>259</v>
      </c>
      <c r="H198" s="47">
        <v>507</v>
      </c>
      <c r="I198" s="38" t="s">
        <v>21</v>
      </c>
      <c r="J198" s="69" t="s">
        <v>842</v>
      </c>
      <c r="K198" s="35" t="s">
        <v>791</v>
      </c>
      <c r="L198" s="69" t="s">
        <v>843</v>
      </c>
      <c r="M198" s="5" t="s">
        <v>844</v>
      </c>
      <c r="N198" s="6">
        <v>41673</v>
      </c>
      <c r="O198" s="17" t="s">
        <v>25</v>
      </c>
      <c r="P198" s="17" t="s">
        <v>32</v>
      </c>
      <c r="Q198" s="71" t="s">
        <v>39</v>
      </c>
      <c r="R198" s="71" t="s">
        <v>34</v>
      </c>
      <c r="S198" s="3" t="s">
        <v>153</v>
      </c>
      <c r="T198" s="29">
        <f>12.4*10000000</f>
        <v>124000000</v>
      </c>
      <c r="U198" s="38">
        <v>20</v>
      </c>
      <c r="V198" s="38">
        <v>40</v>
      </c>
      <c r="W198" s="38">
        <v>10</v>
      </c>
      <c r="X198" s="20">
        <v>41631.124988425923</v>
      </c>
      <c r="Y198" s="3" t="s">
        <v>512</v>
      </c>
      <c r="Z198" s="20">
        <v>42011.62498842593</v>
      </c>
      <c r="AA198" s="22" t="s">
        <v>518</v>
      </c>
      <c r="AB198" s="31">
        <v>7373448023</v>
      </c>
      <c r="AC198" s="31">
        <v>367279038</v>
      </c>
    </row>
    <row r="199" spans="1:29" ht="60" customHeight="1" x14ac:dyDescent="0.2">
      <c r="A199" s="5" t="s">
        <v>335</v>
      </c>
      <c r="B199" s="6">
        <v>41638</v>
      </c>
      <c r="C199" s="6">
        <v>41653</v>
      </c>
      <c r="D199" s="45" t="s">
        <v>1978</v>
      </c>
      <c r="E199" s="71" t="s">
        <v>2331</v>
      </c>
      <c r="F199" s="71" t="s">
        <v>292</v>
      </c>
      <c r="G199" s="13" t="s">
        <v>259</v>
      </c>
      <c r="H199" s="47">
        <v>507</v>
      </c>
      <c r="I199" s="38" t="s">
        <v>21</v>
      </c>
      <c r="J199" s="69" t="s">
        <v>169</v>
      </c>
      <c r="K199" s="38" t="s">
        <v>22</v>
      </c>
      <c r="L199" s="69" t="s">
        <v>810</v>
      </c>
      <c r="M199" s="5" t="s">
        <v>823</v>
      </c>
      <c r="N199" s="6">
        <v>41673</v>
      </c>
      <c r="O199" s="3" t="s">
        <v>25</v>
      </c>
      <c r="P199" s="3" t="s">
        <v>32</v>
      </c>
      <c r="Q199" s="71" t="s">
        <v>43</v>
      </c>
      <c r="R199" s="71" t="s">
        <v>34</v>
      </c>
      <c r="S199" s="3" t="s">
        <v>784</v>
      </c>
      <c r="T199" s="29">
        <v>8000000</v>
      </c>
      <c r="U199" s="38">
        <v>40</v>
      </c>
      <c r="V199" s="38">
        <v>20</v>
      </c>
      <c r="W199" s="38">
        <v>50</v>
      </c>
      <c r="X199" s="20">
        <v>41631.124988425923</v>
      </c>
      <c r="Y199" s="3" t="s">
        <v>512</v>
      </c>
      <c r="Z199" s="20">
        <v>41934.624988425923</v>
      </c>
      <c r="AA199" s="22" t="s">
        <v>781</v>
      </c>
      <c r="AB199" s="31">
        <v>7529837996</v>
      </c>
      <c r="AC199" s="31">
        <v>513115007</v>
      </c>
    </row>
    <row r="200" spans="1:29" ht="60" customHeight="1" x14ac:dyDescent="0.2">
      <c r="A200" s="5" t="s">
        <v>336</v>
      </c>
      <c r="B200" s="6">
        <v>41638</v>
      </c>
      <c r="C200" s="6">
        <v>41653</v>
      </c>
      <c r="D200" s="45" t="s">
        <v>1979</v>
      </c>
      <c r="E200" s="71" t="s">
        <v>2332</v>
      </c>
      <c r="F200" s="71" t="s">
        <v>295</v>
      </c>
      <c r="G200" s="46" t="s">
        <v>259</v>
      </c>
      <c r="H200" s="47">
        <v>507</v>
      </c>
      <c r="I200" s="38" t="s">
        <v>21</v>
      </c>
      <c r="J200" s="69" t="s">
        <v>819</v>
      </c>
      <c r="K200" s="38" t="s">
        <v>22</v>
      </c>
      <c r="L200" s="69" t="s">
        <v>838</v>
      </c>
      <c r="M200" s="5" t="s">
        <v>555</v>
      </c>
      <c r="N200" s="6">
        <v>41673</v>
      </c>
      <c r="O200" s="3" t="s">
        <v>25</v>
      </c>
      <c r="P200" s="3" t="s">
        <v>32</v>
      </c>
      <c r="Q200" s="71" t="s">
        <v>53</v>
      </c>
      <c r="R200" s="71" t="s">
        <v>34</v>
      </c>
      <c r="S200" s="3" t="s">
        <v>70</v>
      </c>
      <c r="T200" s="29">
        <f>250*1000000</f>
        <v>250000000</v>
      </c>
      <c r="U200" s="38">
        <v>395</v>
      </c>
      <c r="V200" s="38">
        <v>22</v>
      </c>
      <c r="W200" s="38">
        <v>0</v>
      </c>
      <c r="X200" s="18">
        <v>41631.124988425923</v>
      </c>
      <c r="Y200" s="17" t="s">
        <v>512</v>
      </c>
      <c r="Z200" s="18">
        <v>42760.62498842593</v>
      </c>
      <c r="AA200" s="22" t="s">
        <v>497</v>
      </c>
      <c r="AB200" s="31">
        <v>7235331547</v>
      </c>
      <c r="AC200" s="31">
        <v>351963887</v>
      </c>
    </row>
    <row r="201" spans="1:29" ht="60" customHeight="1" x14ac:dyDescent="0.2">
      <c r="A201" s="5" t="s">
        <v>855</v>
      </c>
      <c r="B201" s="6">
        <v>41638</v>
      </c>
      <c r="C201" s="6">
        <v>41653</v>
      </c>
      <c r="D201" s="45" t="s">
        <v>1980</v>
      </c>
      <c r="E201" s="71" t="s">
        <v>2333</v>
      </c>
      <c r="F201" s="71" t="s">
        <v>309</v>
      </c>
      <c r="G201" s="46" t="s">
        <v>259</v>
      </c>
      <c r="H201" s="4">
        <v>507</v>
      </c>
      <c r="I201" s="38" t="s">
        <v>21</v>
      </c>
      <c r="J201" s="69" t="s">
        <v>819</v>
      </c>
      <c r="K201" s="38" t="s">
        <v>22</v>
      </c>
      <c r="L201" s="69" t="s">
        <v>856</v>
      </c>
      <c r="M201" s="5" t="s">
        <v>857</v>
      </c>
      <c r="N201" s="6">
        <v>41673</v>
      </c>
      <c r="O201" s="3" t="s">
        <v>25</v>
      </c>
      <c r="P201" s="3" t="s">
        <v>26</v>
      </c>
      <c r="Q201" s="69" t="s">
        <v>858</v>
      </c>
      <c r="R201" s="71" t="s">
        <v>26</v>
      </c>
      <c r="S201" s="3" t="s">
        <v>28</v>
      </c>
      <c r="T201" s="29">
        <f>0.2186*1000000</f>
        <v>218600</v>
      </c>
      <c r="U201" s="38">
        <v>0</v>
      </c>
      <c r="V201" s="38">
        <v>30</v>
      </c>
      <c r="W201" s="38">
        <v>0</v>
      </c>
      <c r="X201" s="20">
        <v>41628.124988425923</v>
      </c>
      <c r="Y201" s="3" t="s">
        <v>536</v>
      </c>
      <c r="Z201" s="20">
        <v>41883.666655092595</v>
      </c>
      <c r="AA201" s="22" t="s">
        <v>518</v>
      </c>
      <c r="AB201" s="31">
        <v>6754398020</v>
      </c>
      <c r="AC201" s="31">
        <v>395007958</v>
      </c>
    </row>
    <row r="202" spans="1:29" ht="60" customHeight="1" x14ac:dyDescent="0.2">
      <c r="A202" s="49" t="s">
        <v>337</v>
      </c>
      <c r="B202" s="58">
        <v>41668</v>
      </c>
      <c r="C202" s="58">
        <v>41689</v>
      </c>
      <c r="D202" s="45" t="s">
        <v>1981</v>
      </c>
      <c r="E202" s="78" t="s">
        <v>2334</v>
      </c>
      <c r="F202" s="78" t="s">
        <v>1745</v>
      </c>
      <c r="G202" s="7" t="s">
        <v>259</v>
      </c>
      <c r="H202" s="27">
        <v>509</v>
      </c>
      <c r="I202" s="26" t="s">
        <v>21</v>
      </c>
      <c r="J202" s="79" t="s">
        <v>819</v>
      </c>
      <c r="K202" s="33" t="s">
        <v>22</v>
      </c>
      <c r="L202" s="79" t="s">
        <v>1379</v>
      </c>
      <c r="M202" s="26" t="s">
        <v>1746</v>
      </c>
      <c r="N202" s="28">
        <v>41704</v>
      </c>
      <c r="O202" s="25" t="s">
        <v>25</v>
      </c>
      <c r="P202" s="25" t="s">
        <v>32</v>
      </c>
      <c r="Q202" s="78" t="s">
        <v>33</v>
      </c>
      <c r="R202" s="78" t="s">
        <v>34</v>
      </c>
      <c r="S202" s="26" t="s">
        <v>232</v>
      </c>
      <c r="T202" s="29">
        <v>86000000</v>
      </c>
      <c r="U202" s="25">
        <v>460</v>
      </c>
      <c r="V202" s="25">
        <v>270</v>
      </c>
      <c r="W202" s="25">
        <v>200</v>
      </c>
      <c r="X202" s="30">
        <v>41668.713530092595</v>
      </c>
      <c r="Y202" s="25" t="s">
        <v>512</v>
      </c>
      <c r="Z202" s="30">
        <v>41855.666655092595</v>
      </c>
      <c r="AA202" s="59" t="s">
        <v>537</v>
      </c>
      <c r="AB202" s="31">
        <v>7464558966</v>
      </c>
      <c r="AC202" s="31">
        <v>488752964</v>
      </c>
    </row>
    <row r="203" spans="1:29" ht="60" customHeight="1" x14ac:dyDescent="0.2">
      <c r="A203" s="49" t="s">
        <v>338</v>
      </c>
      <c r="B203" s="58">
        <v>41670</v>
      </c>
      <c r="C203" s="58">
        <v>41691</v>
      </c>
      <c r="D203" s="45" t="s">
        <v>1982</v>
      </c>
      <c r="E203" s="78" t="s">
        <v>2335</v>
      </c>
      <c r="F203" s="78" t="s">
        <v>100</v>
      </c>
      <c r="G203" s="7" t="s">
        <v>259</v>
      </c>
      <c r="H203" s="27" t="s">
        <v>1747</v>
      </c>
      <c r="I203" s="26" t="s">
        <v>21</v>
      </c>
      <c r="J203" s="79" t="s">
        <v>819</v>
      </c>
      <c r="K203" s="26" t="s">
        <v>22</v>
      </c>
      <c r="L203" s="79" t="s">
        <v>1379</v>
      </c>
      <c r="M203" s="26" t="s">
        <v>1748</v>
      </c>
      <c r="N203" s="28">
        <v>41704</v>
      </c>
      <c r="O203" s="25" t="s">
        <v>25</v>
      </c>
      <c r="P203" s="25" t="s">
        <v>32</v>
      </c>
      <c r="Q203" s="78" t="s">
        <v>33</v>
      </c>
      <c r="R203" s="78" t="s">
        <v>34</v>
      </c>
      <c r="S203" s="26" t="s">
        <v>1065</v>
      </c>
      <c r="T203" s="29">
        <v>30000000</v>
      </c>
      <c r="U203" s="25">
        <v>0</v>
      </c>
      <c r="V203" s="25">
        <v>30</v>
      </c>
      <c r="W203" s="25">
        <v>0</v>
      </c>
      <c r="X203" s="30">
        <v>41670.552199074074</v>
      </c>
      <c r="Y203" s="25" t="s">
        <v>512</v>
      </c>
      <c r="Z203" s="30">
        <v>41823.666655092595</v>
      </c>
      <c r="AA203" s="59" t="s">
        <v>537</v>
      </c>
      <c r="AB203" s="31">
        <v>7456003953</v>
      </c>
      <c r="AC203" s="31">
        <v>491352982</v>
      </c>
    </row>
    <row r="204" spans="1:29" ht="60" customHeight="1" x14ac:dyDescent="0.2">
      <c r="A204" s="49" t="s">
        <v>339</v>
      </c>
      <c r="B204" s="58">
        <v>41689</v>
      </c>
      <c r="C204" s="58">
        <v>41710</v>
      </c>
      <c r="D204" s="45" t="s">
        <v>1983</v>
      </c>
      <c r="E204" s="78" t="s">
        <v>2336</v>
      </c>
      <c r="F204" s="78" t="s">
        <v>292</v>
      </c>
      <c r="G204" s="7" t="s">
        <v>259</v>
      </c>
      <c r="H204" s="27" t="s">
        <v>1747</v>
      </c>
      <c r="I204" s="26" t="s">
        <v>21</v>
      </c>
      <c r="J204" s="79" t="s">
        <v>793</v>
      </c>
      <c r="K204" s="26" t="s">
        <v>22</v>
      </c>
      <c r="L204" s="79" t="s">
        <v>1379</v>
      </c>
      <c r="M204" s="26" t="s">
        <v>1750</v>
      </c>
      <c r="N204" s="28">
        <v>41704</v>
      </c>
      <c r="O204" s="25" t="s">
        <v>25</v>
      </c>
      <c r="P204" s="25" t="s">
        <v>32</v>
      </c>
      <c r="Q204" s="78" t="s">
        <v>43</v>
      </c>
      <c r="R204" s="78" t="s">
        <v>34</v>
      </c>
      <c r="S204" s="26" t="s">
        <v>122</v>
      </c>
      <c r="T204" s="29">
        <v>33700000</v>
      </c>
      <c r="U204" s="25">
        <v>92</v>
      </c>
      <c r="V204" s="25">
        <v>0</v>
      </c>
      <c r="W204" s="25">
        <v>0</v>
      </c>
      <c r="X204" s="30">
        <v>41689.641747685186</v>
      </c>
      <c r="Y204" s="25" t="s">
        <v>512</v>
      </c>
      <c r="Z204" s="30">
        <v>42055.62498842593</v>
      </c>
      <c r="AA204" s="59" t="s">
        <v>516</v>
      </c>
      <c r="AB204" s="31">
        <v>7532554998</v>
      </c>
      <c r="AC204" s="31">
        <v>500559973</v>
      </c>
    </row>
    <row r="205" spans="1:29" ht="60" customHeight="1" x14ac:dyDescent="0.2">
      <c r="A205" s="49" t="s">
        <v>340</v>
      </c>
      <c r="B205" s="58">
        <v>41717</v>
      </c>
      <c r="C205" s="58">
        <v>41738</v>
      </c>
      <c r="D205" s="45" t="s">
        <v>1984</v>
      </c>
      <c r="E205" s="78" t="s">
        <v>268</v>
      </c>
      <c r="F205" s="78" t="s">
        <v>296</v>
      </c>
      <c r="G205" s="7" t="s">
        <v>259</v>
      </c>
      <c r="H205" s="27" t="s">
        <v>1751</v>
      </c>
      <c r="I205" s="26" t="s">
        <v>21</v>
      </c>
      <c r="J205" s="78" t="s">
        <v>1752</v>
      </c>
      <c r="K205" s="26" t="s">
        <v>22</v>
      </c>
      <c r="L205" s="79" t="s">
        <v>1753</v>
      </c>
      <c r="M205" s="26" t="s">
        <v>1754</v>
      </c>
      <c r="N205" s="28">
        <v>41738</v>
      </c>
      <c r="O205" s="25" t="s">
        <v>25</v>
      </c>
      <c r="P205" s="25" t="s">
        <v>32</v>
      </c>
      <c r="Q205" s="78" t="s">
        <v>156</v>
      </c>
      <c r="R205" s="78" t="s">
        <v>34</v>
      </c>
      <c r="S205" s="26" t="s">
        <v>70</v>
      </c>
      <c r="T205" s="29">
        <v>50000000</v>
      </c>
      <c r="U205" s="25">
        <v>80</v>
      </c>
      <c r="V205" s="25">
        <v>8</v>
      </c>
      <c r="W205" s="25">
        <v>10</v>
      </c>
      <c r="X205" s="30">
        <v>41717.829004629632</v>
      </c>
      <c r="Y205" s="25" t="s">
        <v>512</v>
      </c>
      <c r="Z205" s="30">
        <v>41934.624988425923</v>
      </c>
      <c r="AA205" s="59" t="s">
        <v>497</v>
      </c>
      <c r="AB205" s="31">
        <v>7537097968</v>
      </c>
      <c r="AC205" s="31">
        <v>379769963</v>
      </c>
    </row>
    <row r="206" spans="1:29" ht="60" customHeight="1" x14ac:dyDescent="0.2">
      <c r="A206" s="49" t="s">
        <v>341</v>
      </c>
      <c r="B206" s="58">
        <v>41718</v>
      </c>
      <c r="C206" s="58">
        <v>41739</v>
      </c>
      <c r="D206" s="45" t="s">
        <v>1985</v>
      </c>
      <c r="E206" s="78" t="s">
        <v>2337</v>
      </c>
      <c r="F206" s="78" t="s">
        <v>254</v>
      </c>
      <c r="G206" s="7" t="s">
        <v>259</v>
      </c>
      <c r="H206" s="27" t="s">
        <v>1751</v>
      </c>
      <c r="I206" s="26" t="s">
        <v>21</v>
      </c>
      <c r="J206" s="79" t="s">
        <v>793</v>
      </c>
      <c r="K206" s="26" t="s">
        <v>47</v>
      </c>
      <c r="L206" s="78" t="s">
        <v>1755</v>
      </c>
      <c r="M206" s="26" t="s">
        <v>1756</v>
      </c>
      <c r="N206" s="28">
        <v>41738</v>
      </c>
      <c r="O206" s="25" t="s">
        <v>25</v>
      </c>
      <c r="P206" s="25" t="s">
        <v>32</v>
      </c>
      <c r="Q206" s="78" t="s">
        <v>57</v>
      </c>
      <c r="R206" s="78" t="s">
        <v>34</v>
      </c>
      <c r="S206" s="26" t="s">
        <v>70</v>
      </c>
      <c r="T206" s="29">
        <v>11500000</v>
      </c>
      <c r="U206" s="25">
        <v>30</v>
      </c>
      <c r="V206" s="25">
        <v>0</v>
      </c>
      <c r="W206" s="25">
        <v>25</v>
      </c>
      <c r="X206" s="30">
        <v>41718.827245370368</v>
      </c>
      <c r="Y206" s="25" t="s">
        <v>512</v>
      </c>
      <c r="Z206" s="30">
        <v>42055.62498842593</v>
      </c>
      <c r="AA206" s="59" t="s">
        <v>497</v>
      </c>
      <c r="AB206" s="31">
        <v>7445954030</v>
      </c>
      <c r="AC206" s="31">
        <v>355349023</v>
      </c>
    </row>
    <row r="207" spans="1:29" ht="60" customHeight="1" x14ac:dyDescent="0.2">
      <c r="A207" s="49" t="s">
        <v>342</v>
      </c>
      <c r="B207" s="58">
        <v>41725</v>
      </c>
      <c r="C207" s="58">
        <v>41746</v>
      </c>
      <c r="D207" s="45" t="s">
        <v>1986</v>
      </c>
      <c r="E207" s="78" t="s">
        <v>2338</v>
      </c>
      <c r="F207" s="78" t="s">
        <v>297</v>
      </c>
      <c r="G207" s="7" t="s">
        <v>259</v>
      </c>
      <c r="H207" s="27" t="s">
        <v>1751</v>
      </c>
      <c r="I207" s="26" t="s">
        <v>21</v>
      </c>
      <c r="J207" s="79" t="s">
        <v>1757</v>
      </c>
      <c r="K207" s="26" t="s">
        <v>22</v>
      </c>
      <c r="L207" s="79" t="s">
        <v>1379</v>
      </c>
      <c r="M207" s="26" t="s">
        <v>1758</v>
      </c>
      <c r="N207" s="28">
        <v>41740</v>
      </c>
      <c r="O207" s="25" t="s">
        <v>25</v>
      </c>
      <c r="P207" s="25" t="s">
        <v>32</v>
      </c>
      <c r="Q207" s="78" t="s">
        <v>43</v>
      </c>
      <c r="R207" s="78" t="s">
        <v>34</v>
      </c>
      <c r="S207" s="26" t="s">
        <v>207</v>
      </c>
      <c r="T207" s="29">
        <v>3500000</v>
      </c>
      <c r="U207" s="25">
        <v>12</v>
      </c>
      <c r="V207" s="25">
        <v>20</v>
      </c>
      <c r="W207" s="25">
        <v>12</v>
      </c>
      <c r="X207" s="30">
        <v>41725.832291666666</v>
      </c>
      <c r="Y207" s="25" t="s">
        <v>512</v>
      </c>
      <c r="Z207" s="30">
        <v>41887.666655092595</v>
      </c>
      <c r="AA207" s="59" t="s">
        <v>518</v>
      </c>
      <c r="AB207" s="31">
        <v>7508603961</v>
      </c>
      <c r="AC207" s="31">
        <v>517809978</v>
      </c>
    </row>
    <row r="208" spans="1:29" ht="60" customHeight="1" x14ac:dyDescent="0.2">
      <c r="A208" s="49" t="s">
        <v>343</v>
      </c>
      <c r="B208" s="58">
        <v>41730</v>
      </c>
      <c r="C208" s="58">
        <v>41752</v>
      </c>
      <c r="D208" s="45" t="s">
        <v>1987</v>
      </c>
      <c r="E208" s="78" t="s">
        <v>269</v>
      </c>
      <c r="F208" s="78" t="s">
        <v>298</v>
      </c>
      <c r="G208" s="7" t="s">
        <v>259</v>
      </c>
      <c r="H208" s="27" t="s">
        <v>1759</v>
      </c>
      <c r="I208" s="26" t="s">
        <v>21</v>
      </c>
      <c r="J208" s="79" t="s">
        <v>819</v>
      </c>
      <c r="K208" s="26" t="s">
        <v>22</v>
      </c>
      <c r="L208" s="78" t="s">
        <v>1755</v>
      </c>
      <c r="M208" s="26" t="s">
        <v>1760</v>
      </c>
      <c r="N208" s="28">
        <v>41775</v>
      </c>
      <c r="O208" s="25" t="s">
        <v>25</v>
      </c>
      <c r="P208" s="25" t="s">
        <v>32</v>
      </c>
      <c r="Q208" s="78" t="s">
        <v>57</v>
      </c>
      <c r="R208" s="78" t="s">
        <v>34</v>
      </c>
      <c r="S208" s="26" t="s">
        <v>232</v>
      </c>
      <c r="T208" s="29">
        <v>2000000</v>
      </c>
      <c r="U208" s="25">
        <v>0</v>
      </c>
      <c r="V208" s="25">
        <v>0</v>
      </c>
      <c r="W208" s="25">
        <v>0</v>
      </c>
      <c r="X208" s="30">
        <v>41730.709328703706</v>
      </c>
      <c r="Y208" s="25" t="s">
        <v>536</v>
      </c>
      <c r="Z208" s="30">
        <v>41982.62498842593</v>
      </c>
      <c r="AA208" s="59" t="s">
        <v>537</v>
      </c>
      <c r="AB208" s="31">
        <v>7486143949</v>
      </c>
      <c r="AC208" s="31">
        <v>373376015</v>
      </c>
    </row>
    <row r="209" spans="1:29" ht="60" customHeight="1" x14ac:dyDescent="0.2">
      <c r="A209" s="49" t="s">
        <v>344</v>
      </c>
      <c r="B209" s="58">
        <v>41750</v>
      </c>
      <c r="C209" s="58">
        <v>41772</v>
      </c>
      <c r="D209" s="45" t="s">
        <v>1988</v>
      </c>
      <c r="E209" s="78" t="s">
        <v>2339</v>
      </c>
      <c r="F209" s="78" t="s">
        <v>299</v>
      </c>
      <c r="G209" s="7" t="s">
        <v>259</v>
      </c>
      <c r="H209" s="27" t="s">
        <v>1759</v>
      </c>
      <c r="I209" s="26" t="s">
        <v>508</v>
      </c>
      <c r="J209" s="26" t="s">
        <v>508</v>
      </c>
      <c r="K209" s="26" t="s">
        <v>508</v>
      </c>
      <c r="L209" s="26" t="s">
        <v>508</v>
      </c>
      <c r="M209" s="26" t="s">
        <v>1761</v>
      </c>
      <c r="N209" s="28">
        <v>41775</v>
      </c>
      <c r="O209" s="25" t="s">
        <v>25</v>
      </c>
      <c r="P209" s="25" t="s">
        <v>32</v>
      </c>
      <c r="Q209" s="78" t="s">
        <v>43</v>
      </c>
      <c r="R209" s="78" t="s">
        <v>34</v>
      </c>
      <c r="S209" s="26" t="s">
        <v>122</v>
      </c>
      <c r="T209" s="29">
        <v>0</v>
      </c>
      <c r="U209" s="25">
        <v>0</v>
      </c>
      <c r="V209" s="25">
        <v>18</v>
      </c>
      <c r="W209" s="25">
        <v>0</v>
      </c>
      <c r="X209" s="30">
        <v>41750.860439814816</v>
      </c>
      <c r="Y209" s="25" t="s">
        <v>512</v>
      </c>
      <c r="Z209" s="30">
        <v>41921.624988425923</v>
      </c>
      <c r="AA209" s="59" t="s">
        <v>516</v>
      </c>
      <c r="AB209" s="31">
        <v>7528314019</v>
      </c>
      <c r="AC209" s="31">
        <v>511563991</v>
      </c>
    </row>
    <row r="210" spans="1:29" ht="60" customHeight="1" x14ac:dyDescent="0.2">
      <c r="A210" s="49" t="s">
        <v>346</v>
      </c>
      <c r="B210" s="58">
        <v>41779</v>
      </c>
      <c r="C210" s="58">
        <v>41801</v>
      </c>
      <c r="D210" s="45" t="s">
        <v>1989</v>
      </c>
      <c r="E210" s="78" t="s">
        <v>270</v>
      </c>
      <c r="F210" s="78" t="s">
        <v>300</v>
      </c>
      <c r="G210" s="7" t="s">
        <v>259</v>
      </c>
      <c r="H210" s="27" t="s">
        <v>1794</v>
      </c>
      <c r="I210" s="26" t="s">
        <v>21</v>
      </c>
      <c r="J210" s="79" t="s">
        <v>1757</v>
      </c>
      <c r="K210" s="26" t="s">
        <v>22</v>
      </c>
      <c r="L210" s="79" t="s">
        <v>1379</v>
      </c>
      <c r="M210" s="26" t="s">
        <v>1763</v>
      </c>
      <c r="N210" s="28">
        <v>41800</v>
      </c>
      <c r="O210" s="25" t="s">
        <v>25</v>
      </c>
      <c r="P210" s="25" t="s">
        <v>32</v>
      </c>
      <c r="Q210" s="78" t="s">
        <v>39</v>
      </c>
      <c r="R210" s="78" t="s">
        <v>34</v>
      </c>
      <c r="S210" s="26" t="s">
        <v>70</v>
      </c>
      <c r="T210" s="29">
        <v>180000000</v>
      </c>
      <c r="U210" s="25">
        <v>360</v>
      </c>
      <c r="V210" s="25">
        <v>15</v>
      </c>
      <c r="W210" s="25">
        <v>240</v>
      </c>
      <c r="X210" s="30">
        <v>41779.796956018516</v>
      </c>
      <c r="Y210" s="25" t="s">
        <v>512</v>
      </c>
      <c r="Z210" s="30">
        <v>41969.62498842593</v>
      </c>
      <c r="AA210" s="59" t="s">
        <v>497</v>
      </c>
      <c r="AB210" s="31">
        <v>7354653025</v>
      </c>
      <c r="AC210" s="31">
        <v>419302004</v>
      </c>
    </row>
    <row r="211" spans="1:29" ht="60" customHeight="1" x14ac:dyDescent="0.2">
      <c r="A211" s="49" t="s">
        <v>347</v>
      </c>
      <c r="B211" s="58">
        <v>41779</v>
      </c>
      <c r="C211" s="58">
        <v>41801</v>
      </c>
      <c r="D211" s="45" t="s">
        <v>1990</v>
      </c>
      <c r="E211" s="78" t="s">
        <v>271</v>
      </c>
      <c r="F211" s="78" t="s">
        <v>300</v>
      </c>
      <c r="G211" s="7" t="s">
        <v>259</v>
      </c>
      <c r="H211" s="27" t="s">
        <v>1794</v>
      </c>
      <c r="I211" s="26" t="s">
        <v>21</v>
      </c>
      <c r="J211" s="79" t="s">
        <v>1757</v>
      </c>
      <c r="K211" s="26" t="s">
        <v>22</v>
      </c>
      <c r="L211" s="79" t="s">
        <v>1764</v>
      </c>
      <c r="M211" s="26" t="s">
        <v>1765</v>
      </c>
      <c r="N211" s="28">
        <v>41803</v>
      </c>
      <c r="O211" s="25" t="s">
        <v>25</v>
      </c>
      <c r="P211" s="25" t="s">
        <v>32</v>
      </c>
      <c r="Q211" s="78" t="s">
        <v>53</v>
      </c>
      <c r="R211" s="78" t="s">
        <v>34</v>
      </c>
      <c r="S211" s="26" t="s">
        <v>70</v>
      </c>
      <c r="T211" s="29">
        <v>48000000</v>
      </c>
      <c r="U211" s="25">
        <v>120</v>
      </c>
      <c r="V211" s="25">
        <v>5</v>
      </c>
      <c r="W211" s="25">
        <v>80</v>
      </c>
      <c r="X211" s="30">
        <v>41779.824178240742</v>
      </c>
      <c r="Y211" s="25" t="s">
        <v>512</v>
      </c>
      <c r="Z211" s="30">
        <v>42027.62498842593</v>
      </c>
      <c r="AA211" s="59" t="s">
        <v>497</v>
      </c>
      <c r="AB211" s="31">
        <v>7153794054</v>
      </c>
      <c r="AC211" s="31">
        <v>363851953</v>
      </c>
    </row>
    <row r="212" spans="1:29" ht="60" customHeight="1" x14ac:dyDescent="0.2">
      <c r="A212" s="49" t="s">
        <v>345</v>
      </c>
      <c r="B212" s="58">
        <v>41779</v>
      </c>
      <c r="C212" s="58">
        <v>41801</v>
      </c>
      <c r="D212" s="45" t="s">
        <v>1991</v>
      </c>
      <c r="E212" s="78" t="s">
        <v>2340</v>
      </c>
      <c r="F212" s="78" t="s">
        <v>292</v>
      </c>
      <c r="G212" s="7" t="s">
        <v>259</v>
      </c>
      <c r="H212" s="27" t="s">
        <v>1794</v>
      </c>
      <c r="I212" s="26" t="s">
        <v>21</v>
      </c>
      <c r="J212" s="79" t="s">
        <v>819</v>
      </c>
      <c r="K212" s="26" t="s">
        <v>22</v>
      </c>
      <c r="L212" s="79" t="s">
        <v>1764</v>
      </c>
      <c r="M212" s="26" t="s">
        <v>1762</v>
      </c>
      <c r="N212" s="28">
        <v>41800</v>
      </c>
      <c r="O212" s="25" t="s">
        <v>25</v>
      </c>
      <c r="P212" s="25" t="s">
        <v>32</v>
      </c>
      <c r="Q212" s="78" t="s">
        <v>43</v>
      </c>
      <c r="R212" s="78" t="s">
        <v>34</v>
      </c>
      <c r="S212" s="26" t="s">
        <v>1069</v>
      </c>
      <c r="T212" s="29">
        <v>18000</v>
      </c>
      <c r="U212" s="25">
        <v>12</v>
      </c>
      <c r="V212" s="25">
        <v>64</v>
      </c>
      <c r="W212" s="25">
        <v>0</v>
      </c>
      <c r="X212" s="30">
        <v>41779.796851851854</v>
      </c>
      <c r="Y212" s="25" t="s">
        <v>512</v>
      </c>
      <c r="Z212" s="30">
        <v>41939.624988425923</v>
      </c>
      <c r="AA212" s="59" t="s">
        <v>537</v>
      </c>
      <c r="AB212" s="31">
        <v>7530928465</v>
      </c>
      <c r="AC212" s="31">
        <v>510737961</v>
      </c>
    </row>
    <row r="213" spans="1:29" ht="60" customHeight="1" x14ac:dyDescent="0.2">
      <c r="A213" s="49" t="s">
        <v>348</v>
      </c>
      <c r="B213" s="58">
        <v>41789</v>
      </c>
      <c r="C213" s="58">
        <v>41810</v>
      </c>
      <c r="D213" s="45" t="s">
        <v>1992</v>
      </c>
      <c r="E213" s="78" t="s">
        <v>2341</v>
      </c>
      <c r="F213" s="78" t="s">
        <v>292</v>
      </c>
      <c r="G213" s="7" t="s">
        <v>259</v>
      </c>
      <c r="H213" s="27" t="s">
        <v>1795</v>
      </c>
      <c r="I213" s="26" t="s">
        <v>21</v>
      </c>
      <c r="J213" s="79" t="s">
        <v>533</v>
      </c>
      <c r="K213" s="26" t="s">
        <v>22</v>
      </c>
      <c r="L213" s="79" t="s">
        <v>1764</v>
      </c>
      <c r="M213" s="26" t="s">
        <v>1766</v>
      </c>
      <c r="N213" s="28">
        <v>41803</v>
      </c>
      <c r="O213" s="25" t="s">
        <v>25</v>
      </c>
      <c r="P213" s="25" t="s">
        <v>32</v>
      </c>
      <c r="Q213" s="78" t="s">
        <v>43</v>
      </c>
      <c r="R213" s="78" t="s">
        <v>34</v>
      </c>
      <c r="S213" s="26" t="s">
        <v>232</v>
      </c>
      <c r="T213" s="29">
        <v>20420000</v>
      </c>
      <c r="U213" s="25">
        <v>180</v>
      </c>
      <c r="V213" s="25">
        <v>10</v>
      </c>
      <c r="W213" s="25">
        <v>10</v>
      </c>
      <c r="X213" s="30">
        <v>41789.751608796294</v>
      </c>
      <c r="Y213" s="25" t="s">
        <v>512</v>
      </c>
      <c r="Z213" s="30">
        <v>42027.62498842593</v>
      </c>
      <c r="AA213" s="59" t="s">
        <v>537</v>
      </c>
      <c r="AB213" s="31">
        <v>7527094523</v>
      </c>
      <c r="AC213" s="31">
        <v>510973036</v>
      </c>
    </row>
    <row r="214" spans="1:29" ht="60" customHeight="1" x14ac:dyDescent="0.2">
      <c r="A214" s="49" t="s">
        <v>349</v>
      </c>
      <c r="B214" s="58">
        <v>41809</v>
      </c>
      <c r="C214" s="58">
        <v>41830</v>
      </c>
      <c r="D214" s="45" t="s">
        <v>1993</v>
      </c>
      <c r="E214" s="78" t="s">
        <v>2342</v>
      </c>
      <c r="F214" s="78" t="s">
        <v>251</v>
      </c>
      <c r="G214" s="7" t="s">
        <v>259</v>
      </c>
      <c r="H214" s="27" t="s">
        <v>1767</v>
      </c>
      <c r="I214" s="26" t="s">
        <v>21</v>
      </c>
      <c r="J214" s="79" t="s">
        <v>793</v>
      </c>
      <c r="K214" s="26" t="s">
        <v>22</v>
      </c>
      <c r="L214" s="79" t="s">
        <v>1764</v>
      </c>
      <c r="M214" s="26" t="s">
        <v>1768</v>
      </c>
      <c r="N214" s="28">
        <v>41831</v>
      </c>
      <c r="O214" s="25" t="s">
        <v>25</v>
      </c>
      <c r="P214" s="25" t="s">
        <v>32</v>
      </c>
      <c r="Q214" s="78" t="s">
        <v>161</v>
      </c>
      <c r="R214" s="78" t="s">
        <v>34</v>
      </c>
      <c r="S214" s="26" t="s">
        <v>158</v>
      </c>
      <c r="T214" s="29">
        <v>2100000</v>
      </c>
      <c r="U214" s="25">
        <v>6</v>
      </c>
      <c r="V214" s="25">
        <v>5</v>
      </c>
      <c r="W214" s="25">
        <v>3</v>
      </c>
      <c r="X214" s="30">
        <v>41809.879733796297</v>
      </c>
      <c r="Y214" s="25" t="s">
        <v>512</v>
      </c>
      <c r="Z214" s="30">
        <v>42011.62498842593</v>
      </c>
      <c r="AA214" s="59" t="s">
        <v>516</v>
      </c>
      <c r="AB214" s="31">
        <v>7467766035</v>
      </c>
      <c r="AC214" s="31">
        <v>591571951</v>
      </c>
    </row>
    <row r="215" spans="1:29" ht="60" customHeight="1" x14ac:dyDescent="0.2">
      <c r="A215" s="49" t="s">
        <v>350</v>
      </c>
      <c r="B215" s="58">
        <v>41809</v>
      </c>
      <c r="C215" s="58">
        <v>41830</v>
      </c>
      <c r="D215" s="45" t="s">
        <v>1994</v>
      </c>
      <c r="E215" s="78" t="s">
        <v>273</v>
      </c>
      <c r="F215" s="74" t="s">
        <v>2360</v>
      </c>
      <c r="G215" s="7" t="s">
        <v>259</v>
      </c>
      <c r="H215" s="27" t="s">
        <v>1767</v>
      </c>
      <c r="I215" s="26" t="s">
        <v>21</v>
      </c>
      <c r="J215" s="79" t="s">
        <v>1752</v>
      </c>
      <c r="K215" s="26" t="s">
        <v>22</v>
      </c>
      <c r="L215" s="79" t="s">
        <v>1764</v>
      </c>
      <c r="M215" s="26" t="s">
        <v>377</v>
      </c>
      <c r="N215" s="28">
        <v>41831</v>
      </c>
      <c r="O215" s="25" t="s">
        <v>25</v>
      </c>
      <c r="P215" s="25" t="s">
        <v>32</v>
      </c>
      <c r="Q215" s="78" t="s">
        <v>61</v>
      </c>
      <c r="R215" s="78" t="s">
        <v>34</v>
      </c>
      <c r="S215" s="26" t="s">
        <v>202</v>
      </c>
      <c r="T215" s="29">
        <v>11773000</v>
      </c>
      <c r="U215" s="25">
        <v>61</v>
      </c>
      <c r="V215" s="25">
        <v>4</v>
      </c>
      <c r="W215" s="25">
        <v>61</v>
      </c>
      <c r="X215" s="30">
        <v>41809.880601851852</v>
      </c>
      <c r="Y215" s="25" t="s">
        <v>512</v>
      </c>
      <c r="Z215" s="30">
        <v>42055.62498842593</v>
      </c>
      <c r="AA215" s="59" t="s">
        <v>497</v>
      </c>
      <c r="AB215" s="31">
        <v>7520596024</v>
      </c>
      <c r="AC215" s="31">
        <v>445702029</v>
      </c>
    </row>
    <row r="216" spans="1:29" ht="60" customHeight="1" x14ac:dyDescent="0.2">
      <c r="A216" s="26" t="s">
        <v>1769</v>
      </c>
      <c r="B216" s="28">
        <v>41809</v>
      </c>
      <c r="C216" s="28">
        <v>41830</v>
      </c>
      <c r="D216" s="45" t="s">
        <v>1995</v>
      </c>
      <c r="E216" s="78" t="s">
        <v>272</v>
      </c>
      <c r="F216" s="78" t="s">
        <v>254</v>
      </c>
      <c r="G216" s="7" t="s">
        <v>259</v>
      </c>
      <c r="H216" s="27" t="s">
        <v>1767</v>
      </c>
      <c r="I216" s="26" t="s">
        <v>21</v>
      </c>
      <c r="J216" s="79" t="s">
        <v>1752</v>
      </c>
      <c r="K216" s="26" t="s">
        <v>47</v>
      </c>
      <c r="L216" s="78" t="s">
        <v>1755</v>
      </c>
      <c r="M216" s="26" t="s">
        <v>376</v>
      </c>
      <c r="N216" s="28">
        <v>41831</v>
      </c>
      <c r="O216" s="25" t="s">
        <v>25</v>
      </c>
      <c r="P216" s="25" t="s">
        <v>32</v>
      </c>
      <c r="Q216" s="78" t="s">
        <v>57</v>
      </c>
      <c r="R216" s="78" t="s">
        <v>34</v>
      </c>
      <c r="S216" s="26" t="s">
        <v>70</v>
      </c>
      <c r="T216" s="29">
        <v>1516000000</v>
      </c>
      <c r="U216" s="25">
        <v>950</v>
      </c>
      <c r="V216" s="25">
        <v>143</v>
      </c>
      <c r="W216" s="25">
        <v>0</v>
      </c>
      <c r="X216" s="30">
        <v>41809.883263888885</v>
      </c>
      <c r="Y216" s="25" t="s">
        <v>512</v>
      </c>
      <c r="Z216" s="30">
        <v>42059.62498842593</v>
      </c>
      <c r="AA216" s="59" t="s">
        <v>497</v>
      </c>
      <c r="AB216" s="31">
        <v>7446222976</v>
      </c>
      <c r="AC216" s="31">
        <v>356080970</v>
      </c>
    </row>
    <row r="217" spans="1:29" ht="60" customHeight="1" x14ac:dyDescent="0.2">
      <c r="A217" s="49" t="s">
        <v>351</v>
      </c>
      <c r="B217" s="58">
        <v>41810</v>
      </c>
      <c r="C217" s="58">
        <v>41831</v>
      </c>
      <c r="D217" s="45" t="s">
        <v>1996</v>
      </c>
      <c r="E217" s="78" t="s">
        <v>2343</v>
      </c>
      <c r="F217" s="78" t="s">
        <v>301</v>
      </c>
      <c r="G217" s="7" t="s">
        <v>259</v>
      </c>
      <c r="H217" s="27" t="s">
        <v>1767</v>
      </c>
      <c r="I217" s="26" t="s">
        <v>21</v>
      </c>
      <c r="J217" s="79" t="s">
        <v>1749</v>
      </c>
      <c r="K217" s="26" t="s">
        <v>22</v>
      </c>
      <c r="L217" s="79" t="s">
        <v>1764</v>
      </c>
      <c r="M217" s="26" t="s">
        <v>378</v>
      </c>
      <c r="N217" s="28">
        <v>41831</v>
      </c>
      <c r="O217" s="25" t="s">
        <v>25</v>
      </c>
      <c r="P217" s="25" t="s">
        <v>32</v>
      </c>
      <c r="Q217" s="78" t="s">
        <v>61</v>
      </c>
      <c r="R217" s="78" t="s">
        <v>34</v>
      </c>
      <c r="S217" s="26" t="s">
        <v>70</v>
      </c>
      <c r="T217" s="29">
        <v>823235008</v>
      </c>
      <c r="U217" s="25">
        <v>364</v>
      </c>
      <c r="V217" s="25">
        <v>10</v>
      </c>
      <c r="W217" s="25">
        <v>72</v>
      </c>
      <c r="X217" s="30">
        <v>41810.784097222218</v>
      </c>
      <c r="Y217" s="25" t="s">
        <v>512</v>
      </c>
      <c r="Z217" s="30">
        <v>42123.62498842593</v>
      </c>
      <c r="AA217" s="59" t="s">
        <v>497</v>
      </c>
      <c r="AB217" s="31">
        <v>7546763032</v>
      </c>
      <c r="AC217" s="31">
        <v>441254011</v>
      </c>
    </row>
    <row r="218" spans="1:29" ht="60" customHeight="1" x14ac:dyDescent="0.2">
      <c r="A218" s="49" t="s">
        <v>352</v>
      </c>
      <c r="B218" s="58">
        <v>41857</v>
      </c>
      <c r="C218" s="58">
        <v>41879</v>
      </c>
      <c r="D218" s="45" t="s">
        <v>1997</v>
      </c>
      <c r="E218" s="78" t="s">
        <v>274</v>
      </c>
      <c r="F218" s="78" t="s">
        <v>302</v>
      </c>
      <c r="G218" s="7" t="s">
        <v>259</v>
      </c>
      <c r="H218" s="27" t="s">
        <v>1770</v>
      </c>
      <c r="I218" s="26" t="s">
        <v>21</v>
      </c>
      <c r="J218" s="79" t="s">
        <v>1749</v>
      </c>
      <c r="K218" s="26" t="s">
        <v>47</v>
      </c>
      <c r="L218" s="78" t="s">
        <v>1755</v>
      </c>
      <c r="M218" s="26" t="s">
        <v>379</v>
      </c>
      <c r="N218" s="28">
        <v>41887</v>
      </c>
      <c r="O218" s="25" t="s">
        <v>25</v>
      </c>
      <c r="P218" s="25" t="s">
        <v>32</v>
      </c>
      <c r="Q218" s="78" t="s">
        <v>39</v>
      </c>
      <c r="R218" s="78" t="s">
        <v>34</v>
      </c>
      <c r="S218" s="26" t="s">
        <v>40</v>
      </c>
      <c r="T218" s="29">
        <v>8199999.9999999991</v>
      </c>
      <c r="U218" s="25">
        <v>50</v>
      </c>
      <c r="V218" s="25">
        <v>100</v>
      </c>
      <c r="W218" s="25">
        <v>50</v>
      </c>
      <c r="X218" s="30">
        <v>41857.709861111114</v>
      </c>
      <c r="Y218" s="25" t="s">
        <v>512</v>
      </c>
      <c r="Z218" s="30">
        <v>42083.62498842593</v>
      </c>
      <c r="AA218" s="59" t="s">
        <v>518</v>
      </c>
      <c r="AB218" s="31">
        <v>7373283054</v>
      </c>
      <c r="AC218" s="31">
        <v>367064953</v>
      </c>
    </row>
    <row r="219" spans="1:29" ht="60" customHeight="1" x14ac:dyDescent="0.2">
      <c r="A219" s="49" t="s">
        <v>365</v>
      </c>
      <c r="B219" s="58">
        <v>41862</v>
      </c>
      <c r="C219" s="58">
        <v>41884</v>
      </c>
      <c r="D219" s="45" t="s">
        <v>1998</v>
      </c>
      <c r="E219" s="78" t="s">
        <v>2344</v>
      </c>
      <c r="F219" s="75" t="s">
        <v>2356</v>
      </c>
      <c r="G219" s="7" t="s">
        <v>259</v>
      </c>
      <c r="H219" s="38" t="s">
        <v>2122</v>
      </c>
      <c r="I219" s="26" t="s">
        <v>797</v>
      </c>
      <c r="J219" s="26" t="s">
        <v>797</v>
      </c>
      <c r="K219" s="26" t="s">
        <v>797</v>
      </c>
      <c r="L219" s="26" t="s">
        <v>797</v>
      </c>
      <c r="M219" s="26" t="s">
        <v>384</v>
      </c>
      <c r="N219" s="28">
        <v>41885</v>
      </c>
      <c r="O219" s="25" t="s">
        <v>25</v>
      </c>
      <c r="P219" s="25" t="s">
        <v>26</v>
      </c>
      <c r="Q219" s="78" t="s">
        <v>2463</v>
      </c>
      <c r="R219" s="78" t="s">
        <v>34</v>
      </c>
      <c r="S219" s="26" t="s">
        <v>62</v>
      </c>
      <c r="T219" s="29">
        <v>17000000</v>
      </c>
      <c r="U219" s="25">
        <v>0</v>
      </c>
      <c r="V219" s="25">
        <v>380</v>
      </c>
      <c r="W219" s="25">
        <v>0</v>
      </c>
      <c r="X219" s="30">
        <v>41859.883773148147</v>
      </c>
      <c r="Y219" s="25" t="s">
        <v>512</v>
      </c>
      <c r="Z219" s="30">
        <v>42088.62498842593</v>
      </c>
      <c r="AA219" s="59" t="s">
        <v>518</v>
      </c>
      <c r="AB219" s="31">
        <v>7368337956</v>
      </c>
      <c r="AC219" s="31">
        <v>365850014</v>
      </c>
    </row>
    <row r="220" spans="1:29" ht="60" customHeight="1" x14ac:dyDescent="0.2">
      <c r="A220" s="49" t="s">
        <v>353</v>
      </c>
      <c r="B220" s="58">
        <v>41870</v>
      </c>
      <c r="C220" s="58">
        <v>41892</v>
      </c>
      <c r="D220" s="45" t="s">
        <v>1999</v>
      </c>
      <c r="E220" s="78" t="s">
        <v>2345</v>
      </c>
      <c r="F220" s="78" t="s">
        <v>303</v>
      </c>
      <c r="G220" s="7" t="s">
        <v>259</v>
      </c>
      <c r="H220" s="27" t="s">
        <v>1770</v>
      </c>
      <c r="I220" s="26" t="s">
        <v>21</v>
      </c>
      <c r="J220" s="79" t="s">
        <v>1757</v>
      </c>
      <c r="K220" s="26" t="s">
        <v>47</v>
      </c>
      <c r="L220" s="78" t="s">
        <v>1755</v>
      </c>
      <c r="M220" s="26" t="s">
        <v>380</v>
      </c>
      <c r="N220" s="28">
        <v>41887</v>
      </c>
      <c r="O220" s="25" t="s">
        <v>25</v>
      </c>
      <c r="P220" s="25" t="s">
        <v>32</v>
      </c>
      <c r="Q220" s="78" t="s">
        <v>57</v>
      </c>
      <c r="R220" s="78" t="s">
        <v>34</v>
      </c>
      <c r="S220" s="26" t="s">
        <v>771</v>
      </c>
      <c r="T220" s="29">
        <v>0</v>
      </c>
      <c r="U220" s="25">
        <v>0</v>
      </c>
      <c r="V220" s="25">
        <v>0</v>
      </c>
      <c r="W220" s="25">
        <v>0</v>
      </c>
      <c r="X220" s="30">
        <v>41870.603067129632</v>
      </c>
      <c r="Y220" s="25" t="s">
        <v>512</v>
      </c>
      <c r="Z220" s="30">
        <v>42027.62498842593</v>
      </c>
      <c r="AA220" s="59" t="s">
        <v>516</v>
      </c>
      <c r="AB220" s="31">
        <v>7447377009</v>
      </c>
      <c r="AC220" s="31">
        <v>358927017</v>
      </c>
    </row>
    <row r="221" spans="1:29" ht="60" customHeight="1" x14ac:dyDescent="0.2">
      <c r="A221" s="49" t="s">
        <v>358</v>
      </c>
      <c r="B221" s="58">
        <v>41871</v>
      </c>
      <c r="C221" s="58">
        <v>41893</v>
      </c>
      <c r="D221" s="45" t="s">
        <v>2000</v>
      </c>
      <c r="E221" s="78" t="s">
        <v>277</v>
      </c>
      <c r="F221" s="78" t="s">
        <v>243</v>
      </c>
      <c r="G221" s="7" t="s">
        <v>259</v>
      </c>
      <c r="H221" s="27" t="s">
        <v>1788</v>
      </c>
      <c r="I221" s="26" t="s">
        <v>797</v>
      </c>
      <c r="J221" s="26" t="s">
        <v>797</v>
      </c>
      <c r="K221" s="26" t="s">
        <v>797</v>
      </c>
      <c r="L221" s="26" t="s">
        <v>797</v>
      </c>
      <c r="M221" s="26" t="s">
        <v>383</v>
      </c>
      <c r="N221" s="28">
        <v>41885</v>
      </c>
      <c r="O221" s="25" t="s">
        <v>25</v>
      </c>
      <c r="P221" s="25" t="s">
        <v>32</v>
      </c>
      <c r="Q221" s="78" t="s">
        <v>57</v>
      </c>
      <c r="R221" s="78" t="s">
        <v>34</v>
      </c>
      <c r="S221" s="26" t="s">
        <v>70</v>
      </c>
      <c r="T221" s="29">
        <v>400000000</v>
      </c>
      <c r="U221" s="25">
        <v>1500</v>
      </c>
      <c r="V221" s="25">
        <v>60</v>
      </c>
      <c r="W221" s="25">
        <v>0</v>
      </c>
      <c r="X221" s="30">
        <v>41871.882118055553</v>
      </c>
      <c r="Y221" s="25" t="s">
        <v>512</v>
      </c>
      <c r="Z221" s="30">
        <v>42055.62498842593</v>
      </c>
      <c r="AA221" s="59" t="s">
        <v>497</v>
      </c>
      <c r="AB221" s="31">
        <v>7449491042</v>
      </c>
      <c r="AC221" s="31">
        <v>360349029</v>
      </c>
    </row>
    <row r="222" spans="1:29" ht="60" customHeight="1" x14ac:dyDescent="0.2">
      <c r="A222" s="49" t="s">
        <v>363</v>
      </c>
      <c r="B222" s="58">
        <v>41871</v>
      </c>
      <c r="C222" s="58">
        <v>41893</v>
      </c>
      <c r="D222" s="45" t="s">
        <v>2001</v>
      </c>
      <c r="E222" s="78" t="s">
        <v>280</v>
      </c>
      <c r="F222" s="78" t="s">
        <v>310</v>
      </c>
      <c r="G222" s="7" t="s">
        <v>259</v>
      </c>
      <c r="H222" s="27" t="s">
        <v>1771</v>
      </c>
      <c r="I222" s="26" t="s">
        <v>797</v>
      </c>
      <c r="J222" s="26" t="s">
        <v>797</v>
      </c>
      <c r="K222" s="26" t="s">
        <v>797</v>
      </c>
      <c r="L222" s="26" t="s">
        <v>797</v>
      </c>
      <c r="M222" s="26" t="s">
        <v>1772</v>
      </c>
      <c r="N222" s="28">
        <v>41885</v>
      </c>
      <c r="O222" s="25" t="s">
        <v>25</v>
      </c>
      <c r="P222" s="25" t="s">
        <v>32</v>
      </c>
      <c r="Q222" s="78" t="s">
        <v>43</v>
      </c>
      <c r="R222" s="78" t="s">
        <v>34</v>
      </c>
      <c r="S222" s="26" t="s">
        <v>70</v>
      </c>
      <c r="T222" s="29">
        <v>85000000</v>
      </c>
      <c r="U222" s="25">
        <v>200</v>
      </c>
      <c r="V222" s="25">
        <v>3</v>
      </c>
      <c r="W222" s="25">
        <v>49</v>
      </c>
      <c r="X222" s="30">
        <v>41871.883715277778</v>
      </c>
      <c r="Y222" s="25" t="s">
        <v>512</v>
      </c>
      <c r="Z222" s="30">
        <v>42083.62498842593</v>
      </c>
      <c r="AA222" s="59" t="s">
        <v>497</v>
      </c>
      <c r="AB222" s="31">
        <v>7504501032</v>
      </c>
      <c r="AC222" s="31">
        <v>542832019</v>
      </c>
    </row>
    <row r="223" spans="1:29" ht="60" customHeight="1" x14ac:dyDescent="0.2">
      <c r="A223" s="49" t="s">
        <v>354</v>
      </c>
      <c r="B223" s="58">
        <v>41873</v>
      </c>
      <c r="C223" s="58">
        <v>41897</v>
      </c>
      <c r="D223" s="45" t="s">
        <v>2002</v>
      </c>
      <c r="E223" s="78" t="s">
        <v>275</v>
      </c>
      <c r="F223" s="78" t="s">
        <v>304</v>
      </c>
      <c r="G223" s="7" t="s">
        <v>259</v>
      </c>
      <c r="H223" s="27" t="s">
        <v>1773</v>
      </c>
      <c r="I223" s="26" t="s">
        <v>21</v>
      </c>
      <c r="J223" s="79" t="s">
        <v>1774</v>
      </c>
      <c r="K223" s="26" t="s">
        <v>22</v>
      </c>
      <c r="L223" s="79" t="s">
        <v>1764</v>
      </c>
      <c r="M223" s="26" t="s">
        <v>1775</v>
      </c>
      <c r="N223" s="28">
        <v>41906</v>
      </c>
      <c r="O223" s="25" t="s">
        <v>25</v>
      </c>
      <c r="P223" s="25" t="s">
        <v>32</v>
      </c>
      <c r="Q223" s="78" t="s">
        <v>53</v>
      </c>
      <c r="R223" s="78" t="s">
        <v>34</v>
      </c>
      <c r="S223" s="26" t="s">
        <v>1065</v>
      </c>
      <c r="T223" s="29">
        <v>2500000</v>
      </c>
      <c r="U223" s="25">
        <v>8</v>
      </c>
      <c r="V223" s="25">
        <v>6</v>
      </c>
      <c r="W223" s="25">
        <v>6</v>
      </c>
      <c r="X223" s="30">
        <v>41873.82677083333</v>
      </c>
      <c r="Y223" s="25" t="s">
        <v>512</v>
      </c>
      <c r="Z223" s="30">
        <v>42055.62498842593</v>
      </c>
      <c r="AA223" s="59" t="s">
        <v>537</v>
      </c>
      <c r="AB223" s="31">
        <v>7236605982</v>
      </c>
      <c r="AC223" s="31">
        <v>408853023</v>
      </c>
    </row>
    <row r="224" spans="1:29" ht="60" customHeight="1" x14ac:dyDescent="0.2">
      <c r="A224" s="49" t="s">
        <v>366</v>
      </c>
      <c r="B224" s="58">
        <v>41885</v>
      </c>
      <c r="C224" s="58">
        <v>41911</v>
      </c>
      <c r="D224" s="45" t="s">
        <v>2003</v>
      </c>
      <c r="E224" s="78" t="s">
        <v>2346</v>
      </c>
      <c r="F224" s="78" t="s">
        <v>312</v>
      </c>
      <c r="G224" s="7" t="s">
        <v>259</v>
      </c>
      <c r="H224" s="38" t="s">
        <v>2122</v>
      </c>
      <c r="I224" s="26" t="s">
        <v>797</v>
      </c>
      <c r="J224" s="26" t="s">
        <v>797</v>
      </c>
      <c r="K224" s="26" t="s">
        <v>797</v>
      </c>
      <c r="L224" s="26" t="s">
        <v>797</v>
      </c>
      <c r="M224" s="26" t="s">
        <v>385</v>
      </c>
      <c r="N224" s="28">
        <v>41898</v>
      </c>
      <c r="O224" s="25" t="s">
        <v>25</v>
      </c>
      <c r="P224" s="25" t="s">
        <v>32</v>
      </c>
      <c r="Q224" s="78" t="s">
        <v>57</v>
      </c>
      <c r="R224" s="78" t="s">
        <v>34</v>
      </c>
      <c r="S224" s="26" t="s">
        <v>35</v>
      </c>
      <c r="T224" s="29">
        <v>80000</v>
      </c>
      <c r="U224" s="25">
        <v>15</v>
      </c>
      <c r="V224" s="25">
        <v>0</v>
      </c>
      <c r="W224" s="25">
        <v>15</v>
      </c>
      <c r="X224" s="30">
        <v>41885.583194444444</v>
      </c>
      <c r="Y224" s="25" t="s">
        <v>512</v>
      </c>
      <c r="Z224" s="30">
        <v>42081.62498842593</v>
      </c>
      <c r="AA224" s="59" t="s">
        <v>518</v>
      </c>
      <c r="AB224" s="31">
        <v>7440420640</v>
      </c>
      <c r="AC224" s="31">
        <v>350698013</v>
      </c>
    </row>
    <row r="225" spans="1:29" ht="60" customHeight="1" x14ac:dyDescent="0.2">
      <c r="A225" s="23" t="s">
        <v>368</v>
      </c>
      <c r="B225" s="24">
        <v>41899</v>
      </c>
      <c r="C225" s="24">
        <v>41953</v>
      </c>
      <c r="D225" s="45" t="s">
        <v>2004</v>
      </c>
      <c r="E225" s="78" t="s">
        <v>2347</v>
      </c>
      <c r="F225" s="78" t="s">
        <v>2355</v>
      </c>
      <c r="G225" s="7" t="s">
        <v>259</v>
      </c>
      <c r="H225" s="38" t="s">
        <v>798</v>
      </c>
      <c r="I225" s="26" t="s">
        <v>797</v>
      </c>
      <c r="J225" s="26" t="s">
        <v>797</v>
      </c>
      <c r="K225" s="26" t="s">
        <v>797</v>
      </c>
      <c r="L225" s="26" t="s">
        <v>797</v>
      </c>
      <c r="M225" s="26" t="s">
        <v>1787</v>
      </c>
      <c r="N225" s="28">
        <v>41949</v>
      </c>
      <c r="O225" s="25" t="s">
        <v>25</v>
      </c>
      <c r="P225" s="25" t="s">
        <v>32</v>
      </c>
      <c r="Q225" s="78" t="s">
        <v>39</v>
      </c>
      <c r="R225" s="78" t="s">
        <v>34</v>
      </c>
      <c r="S225" s="26" t="s">
        <v>65</v>
      </c>
      <c r="T225" s="29">
        <v>0</v>
      </c>
      <c r="U225" s="25">
        <v>0</v>
      </c>
      <c r="V225" s="25">
        <v>0</v>
      </c>
      <c r="W225" s="25">
        <v>0</v>
      </c>
      <c r="X225" s="30">
        <v>41929.769699074073</v>
      </c>
      <c r="Y225" s="25" t="s">
        <v>512</v>
      </c>
      <c r="Z225" s="30">
        <v>42153.62498842593</v>
      </c>
      <c r="AA225" s="59" t="s">
        <v>497</v>
      </c>
      <c r="AB225" s="31">
        <v>7379279995</v>
      </c>
      <c r="AC225" s="31">
        <v>376050022</v>
      </c>
    </row>
    <row r="226" spans="1:29" ht="60" customHeight="1" x14ac:dyDescent="0.2">
      <c r="A226" s="23" t="s">
        <v>359</v>
      </c>
      <c r="B226" s="24">
        <v>41899</v>
      </c>
      <c r="C226" s="24">
        <v>41953</v>
      </c>
      <c r="D226" s="45" t="s">
        <v>2005</v>
      </c>
      <c r="E226" s="78" t="s">
        <v>2348</v>
      </c>
      <c r="F226" s="78" t="s">
        <v>308</v>
      </c>
      <c r="G226" s="7" t="s">
        <v>259</v>
      </c>
      <c r="H226" s="27" t="s">
        <v>1784</v>
      </c>
      <c r="I226" s="26" t="s">
        <v>21</v>
      </c>
      <c r="J226" s="79" t="s">
        <v>1785</v>
      </c>
      <c r="K226" s="26" t="s">
        <v>22</v>
      </c>
      <c r="L226" s="79" t="s">
        <v>1764</v>
      </c>
      <c r="M226" s="26" t="s">
        <v>1786</v>
      </c>
      <c r="N226" s="28">
        <v>41967</v>
      </c>
      <c r="O226" s="25" t="s">
        <v>25</v>
      </c>
      <c r="P226" s="25" t="s">
        <v>32</v>
      </c>
      <c r="Q226" s="78" t="s">
        <v>57</v>
      </c>
      <c r="R226" s="78" t="s">
        <v>34</v>
      </c>
      <c r="S226" s="26" t="s">
        <v>65</v>
      </c>
      <c r="T226" s="29">
        <v>21000000</v>
      </c>
      <c r="U226" s="25">
        <v>115</v>
      </c>
      <c r="V226" s="25">
        <v>4</v>
      </c>
      <c r="W226" s="25">
        <v>20</v>
      </c>
      <c r="X226" s="30">
        <v>41929.747037037036</v>
      </c>
      <c r="Y226" s="25" t="s">
        <v>512</v>
      </c>
      <c r="Z226" s="30">
        <v>42153.62498842593</v>
      </c>
      <c r="AA226" s="59" t="s">
        <v>497</v>
      </c>
      <c r="AB226" s="31">
        <v>7444634020</v>
      </c>
      <c r="AC226" s="31">
        <v>356516041</v>
      </c>
    </row>
    <row r="227" spans="1:29" ht="60" customHeight="1" x14ac:dyDescent="0.2">
      <c r="A227" s="49" t="s">
        <v>355</v>
      </c>
      <c r="B227" s="58">
        <v>41904</v>
      </c>
      <c r="C227" s="58">
        <v>41925</v>
      </c>
      <c r="D227" s="45" t="s">
        <v>2006</v>
      </c>
      <c r="E227" s="78" t="s">
        <v>276</v>
      </c>
      <c r="F227" s="78" t="s">
        <v>305</v>
      </c>
      <c r="G227" s="7" t="s">
        <v>259</v>
      </c>
      <c r="H227" s="27" t="s">
        <v>1776</v>
      </c>
      <c r="I227" s="26" t="s">
        <v>21</v>
      </c>
      <c r="J227" s="79" t="s">
        <v>1777</v>
      </c>
      <c r="K227" s="26" t="s">
        <v>22</v>
      </c>
      <c r="L227" s="79" t="s">
        <v>1764</v>
      </c>
      <c r="M227" s="26" t="s">
        <v>381</v>
      </c>
      <c r="N227" s="28">
        <v>41915</v>
      </c>
      <c r="O227" s="25" t="s">
        <v>25</v>
      </c>
      <c r="P227" s="25" t="s">
        <v>32</v>
      </c>
      <c r="Q227" s="78" t="s">
        <v>39</v>
      </c>
      <c r="R227" s="78" t="s">
        <v>34</v>
      </c>
      <c r="S227" s="26" t="s">
        <v>70</v>
      </c>
      <c r="T227" s="29">
        <v>634000000</v>
      </c>
      <c r="U227" s="25">
        <v>300</v>
      </c>
      <c r="V227" s="25">
        <v>10</v>
      </c>
      <c r="W227" s="25">
        <v>100</v>
      </c>
      <c r="X227" s="30">
        <v>41904.808333333334</v>
      </c>
      <c r="Y227" s="25" t="s">
        <v>512</v>
      </c>
      <c r="Z227" s="30">
        <v>42487.62498842593</v>
      </c>
      <c r="AA227" s="59" t="s">
        <v>497</v>
      </c>
      <c r="AB227" s="31">
        <v>7370572044</v>
      </c>
      <c r="AC227" s="31">
        <v>399375001</v>
      </c>
    </row>
    <row r="228" spans="1:29" ht="60" customHeight="1" x14ac:dyDescent="0.2">
      <c r="A228" s="49" t="s">
        <v>356</v>
      </c>
      <c r="B228" s="58">
        <v>41905</v>
      </c>
      <c r="C228" s="58">
        <v>41926</v>
      </c>
      <c r="D228" s="45" t="s">
        <v>2007</v>
      </c>
      <c r="E228" s="78" t="s">
        <v>2349</v>
      </c>
      <c r="F228" s="78" t="s">
        <v>306</v>
      </c>
      <c r="G228" s="7" t="s">
        <v>259</v>
      </c>
      <c r="H228" s="27" t="s">
        <v>1776</v>
      </c>
      <c r="I228" s="26" t="s">
        <v>21</v>
      </c>
      <c r="J228" s="79" t="s">
        <v>1778</v>
      </c>
      <c r="K228" s="26" t="s">
        <v>47</v>
      </c>
      <c r="L228" s="78" t="s">
        <v>1755</v>
      </c>
      <c r="M228" s="26" t="s">
        <v>382</v>
      </c>
      <c r="N228" s="28">
        <v>41915</v>
      </c>
      <c r="O228" s="25" t="s">
        <v>25</v>
      </c>
      <c r="P228" s="25" t="s">
        <v>26</v>
      </c>
      <c r="Q228" s="79" t="s">
        <v>1779</v>
      </c>
      <c r="R228" s="78" t="s">
        <v>34</v>
      </c>
      <c r="S228" s="26" t="s">
        <v>65</v>
      </c>
      <c r="T228" s="29">
        <v>8000000</v>
      </c>
      <c r="U228" s="25">
        <v>985</v>
      </c>
      <c r="V228" s="25">
        <v>10</v>
      </c>
      <c r="W228" s="25">
        <v>985</v>
      </c>
      <c r="X228" s="30">
        <v>41905.608634259261</v>
      </c>
      <c r="Y228" s="25" t="s">
        <v>512</v>
      </c>
      <c r="Z228" s="30">
        <v>42230.62498842593</v>
      </c>
      <c r="AA228" s="59" t="s">
        <v>497</v>
      </c>
      <c r="AB228" s="31">
        <v>7139717025</v>
      </c>
      <c r="AC228" s="31">
        <v>415573988</v>
      </c>
    </row>
    <row r="229" spans="1:29" ht="60" customHeight="1" x14ac:dyDescent="0.2">
      <c r="A229" s="49" t="s">
        <v>367</v>
      </c>
      <c r="B229" s="58">
        <v>41928</v>
      </c>
      <c r="C229" s="58">
        <v>41950</v>
      </c>
      <c r="D229" s="45" t="s">
        <v>2008</v>
      </c>
      <c r="E229" s="78" t="s">
        <v>2354</v>
      </c>
      <c r="F229" s="78" t="s">
        <v>313</v>
      </c>
      <c r="G229" s="7" t="s">
        <v>259</v>
      </c>
      <c r="H229" s="38" t="s">
        <v>798</v>
      </c>
      <c r="I229" s="26" t="s">
        <v>797</v>
      </c>
      <c r="J229" s="26" t="s">
        <v>797</v>
      </c>
      <c r="K229" s="26" t="s">
        <v>797</v>
      </c>
      <c r="L229" s="26" t="s">
        <v>797</v>
      </c>
      <c r="M229" s="26" t="s">
        <v>386</v>
      </c>
      <c r="N229" s="28">
        <v>41949</v>
      </c>
      <c r="O229" s="25" t="s">
        <v>25</v>
      </c>
      <c r="P229" s="25" t="s">
        <v>32</v>
      </c>
      <c r="Q229" s="79" t="s">
        <v>81</v>
      </c>
      <c r="R229" s="78" t="s">
        <v>34</v>
      </c>
      <c r="S229" s="26" t="s">
        <v>62</v>
      </c>
      <c r="T229" s="29">
        <v>3072340</v>
      </c>
      <c r="U229" s="25">
        <v>0</v>
      </c>
      <c r="V229" s="25">
        <v>40</v>
      </c>
      <c r="W229" s="25">
        <v>0</v>
      </c>
      <c r="X229" s="30">
        <v>41928.726099537038</v>
      </c>
      <c r="Y229" s="25" t="s">
        <v>512</v>
      </c>
      <c r="Z229" s="30">
        <v>42128.62498842593</v>
      </c>
      <c r="AA229" s="59" t="s">
        <v>518</v>
      </c>
      <c r="AB229" s="31">
        <v>7447263016</v>
      </c>
      <c r="AC229" s="31">
        <v>357448974</v>
      </c>
    </row>
    <row r="230" spans="1:29" ht="60" customHeight="1" x14ac:dyDescent="0.2">
      <c r="A230" s="49" t="s">
        <v>357</v>
      </c>
      <c r="B230" s="58">
        <v>41929</v>
      </c>
      <c r="C230" s="58">
        <v>41953</v>
      </c>
      <c r="D230" s="45" t="s">
        <v>2009</v>
      </c>
      <c r="E230" s="78" t="s">
        <v>2350</v>
      </c>
      <c r="F230" s="78" t="s">
        <v>307</v>
      </c>
      <c r="G230" s="7" t="s">
        <v>259</v>
      </c>
      <c r="H230" s="38" t="s">
        <v>798</v>
      </c>
      <c r="I230" s="26" t="s">
        <v>797</v>
      </c>
      <c r="J230" s="26" t="s">
        <v>797</v>
      </c>
      <c r="K230" s="26" t="s">
        <v>797</v>
      </c>
      <c r="L230" s="26" t="s">
        <v>797</v>
      </c>
      <c r="M230" s="26" t="s">
        <v>1783</v>
      </c>
      <c r="N230" s="28">
        <v>41962</v>
      </c>
      <c r="O230" s="25" t="s">
        <v>25</v>
      </c>
      <c r="P230" s="25" t="s">
        <v>32</v>
      </c>
      <c r="Q230" s="78" t="s">
        <v>156</v>
      </c>
      <c r="R230" s="78" t="s">
        <v>34</v>
      </c>
      <c r="S230" s="26" t="s">
        <v>232</v>
      </c>
      <c r="T230" s="29">
        <v>3758000</v>
      </c>
      <c r="U230" s="25">
        <v>90</v>
      </c>
      <c r="V230" s="25">
        <v>211</v>
      </c>
      <c r="W230" s="25">
        <v>21</v>
      </c>
      <c r="X230" s="30">
        <v>41929.731342592597</v>
      </c>
      <c r="Y230" s="25" t="s">
        <v>512</v>
      </c>
      <c r="Z230" s="30">
        <v>42163.62498842593</v>
      </c>
      <c r="AA230" s="59" t="s">
        <v>537</v>
      </c>
      <c r="AB230" s="31">
        <v>7507220042</v>
      </c>
      <c r="AC230" s="31">
        <v>378119046</v>
      </c>
    </row>
    <row r="231" spans="1:29" ht="60" customHeight="1" x14ac:dyDescent="0.2">
      <c r="A231" s="49" t="s">
        <v>364</v>
      </c>
      <c r="B231" s="58">
        <v>41947</v>
      </c>
      <c r="C231" s="58">
        <v>41990</v>
      </c>
      <c r="D231" s="45" t="s">
        <v>2010</v>
      </c>
      <c r="E231" s="78" t="s">
        <v>2351</v>
      </c>
      <c r="F231" s="78" t="s">
        <v>311</v>
      </c>
      <c r="G231" s="7" t="s">
        <v>259</v>
      </c>
      <c r="H231" s="27" t="s">
        <v>1796</v>
      </c>
      <c r="I231" s="26" t="s">
        <v>21</v>
      </c>
      <c r="J231" s="79" t="s">
        <v>1798</v>
      </c>
      <c r="K231" s="26" t="s">
        <v>22</v>
      </c>
      <c r="L231" s="78" t="s">
        <v>1799</v>
      </c>
      <c r="M231" s="3" t="s">
        <v>2119</v>
      </c>
      <c r="N231" s="3" t="s">
        <v>2119</v>
      </c>
      <c r="O231" s="25" t="s">
        <v>80</v>
      </c>
      <c r="P231" s="25" t="s">
        <v>26</v>
      </c>
      <c r="Q231" s="78" t="s">
        <v>1780</v>
      </c>
      <c r="R231" s="78" t="s">
        <v>34</v>
      </c>
      <c r="S231" s="26" t="s">
        <v>65</v>
      </c>
      <c r="T231" s="29">
        <v>100890000</v>
      </c>
      <c r="U231" s="25">
        <v>0</v>
      </c>
      <c r="V231" s="25">
        <v>0</v>
      </c>
      <c r="W231" s="25">
        <v>0</v>
      </c>
      <c r="X231" s="30">
        <v>41946.770208333335</v>
      </c>
      <c r="Y231" s="25" t="s">
        <v>512</v>
      </c>
      <c r="Z231" s="30">
        <v>42437.62498842593</v>
      </c>
      <c r="AA231" s="59" t="s">
        <v>497</v>
      </c>
      <c r="AB231" s="31">
        <v>7698227949</v>
      </c>
      <c r="AC231" s="31">
        <v>427783018</v>
      </c>
    </row>
    <row r="232" spans="1:29" ht="60" customHeight="1" x14ac:dyDescent="0.2">
      <c r="A232" s="23" t="s">
        <v>360</v>
      </c>
      <c r="B232" s="24">
        <v>41956</v>
      </c>
      <c r="C232" s="24">
        <v>41977</v>
      </c>
      <c r="D232" s="45" t="s">
        <v>2011</v>
      </c>
      <c r="E232" s="78" t="s">
        <v>278</v>
      </c>
      <c r="F232" s="78" t="s">
        <v>309</v>
      </c>
      <c r="G232" s="7" t="s">
        <v>259</v>
      </c>
      <c r="H232" s="27" t="s">
        <v>1788</v>
      </c>
      <c r="I232" s="26" t="s">
        <v>21</v>
      </c>
      <c r="J232" s="79" t="s">
        <v>1778</v>
      </c>
      <c r="K232" s="26" t="s">
        <v>22</v>
      </c>
      <c r="L232" s="79" t="s">
        <v>1764</v>
      </c>
      <c r="M232" s="26" t="s">
        <v>1789</v>
      </c>
      <c r="N232" s="28">
        <v>41978</v>
      </c>
      <c r="O232" s="25" t="s">
        <v>25</v>
      </c>
      <c r="P232" s="25" t="s">
        <v>26</v>
      </c>
      <c r="Q232" s="79" t="s">
        <v>1781</v>
      </c>
      <c r="R232" s="78" t="s">
        <v>34</v>
      </c>
      <c r="S232" s="26" t="s">
        <v>62</v>
      </c>
      <c r="T232" s="29">
        <v>218647</v>
      </c>
      <c r="U232" s="25">
        <v>0</v>
      </c>
      <c r="V232" s="25">
        <v>10</v>
      </c>
      <c r="W232" s="25">
        <v>10</v>
      </c>
      <c r="X232" s="30">
        <v>41956.493946759263</v>
      </c>
      <c r="Y232" s="25" t="s">
        <v>780</v>
      </c>
      <c r="Z232" s="30">
        <v>42152.62498842593</v>
      </c>
      <c r="AA232" s="59" t="s">
        <v>518</v>
      </c>
      <c r="AB232" s="31">
        <v>6974153994</v>
      </c>
      <c r="AC232" s="31">
        <v>380370011</v>
      </c>
    </row>
    <row r="233" spans="1:29" ht="60" customHeight="1" x14ac:dyDescent="0.2">
      <c r="A233" s="23" t="s">
        <v>361</v>
      </c>
      <c r="B233" s="24">
        <v>41962</v>
      </c>
      <c r="C233" s="24">
        <v>41984</v>
      </c>
      <c r="D233" s="45" t="s">
        <v>2012</v>
      </c>
      <c r="E233" s="78" t="s">
        <v>2352</v>
      </c>
      <c r="F233" s="78" t="s">
        <v>2353</v>
      </c>
      <c r="G233" s="7" t="s">
        <v>259</v>
      </c>
      <c r="H233" s="27" t="s">
        <v>1771</v>
      </c>
      <c r="I233" s="26" t="s">
        <v>21</v>
      </c>
      <c r="J233" s="79" t="s">
        <v>1749</v>
      </c>
      <c r="K233" s="26" t="s">
        <v>22</v>
      </c>
      <c r="L233" s="79" t="s">
        <v>1379</v>
      </c>
      <c r="M233" s="26" t="s">
        <v>1790</v>
      </c>
      <c r="N233" s="28">
        <v>41995</v>
      </c>
      <c r="O233" s="25" t="s">
        <v>25</v>
      </c>
      <c r="P233" s="25" t="s">
        <v>32</v>
      </c>
      <c r="Q233" s="78" t="s">
        <v>43</v>
      </c>
      <c r="R233" s="78" t="s">
        <v>34</v>
      </c>
      <c r="S233" s="26" t="s">
        <v>65</v>
      </c>
      <c r="T233" s="29">
        <v>18400000</v>
      </c>
      <c r="U233" s="25">
        <v>0</v>
      </c>
      <c r="V233" s="25">
        <v>0</v>
      </c>
      <c r="W233" s="25">
        <v>0</v>
      </c>
      <c r="X233" s="30">
        <v>41962.507986111115</v>
      </c>
      <c r="Y233" s="25" t="s">
        <v>512</v>
      </c>
      <c r="Z233" s="30">
        <v>42128.62498842593</v>
      </c>
      <c r="AA233" s="59" t="s">
        <v>497</v>
      </c>
      <c r="AB233" s="31">
        <v>7529537966</v>
      </c>
      <c r="AC233" s="31">
        <v>512650962</v>
      </c>
    </row>
    <row r="234" spans="1:29" ht="60" customHeight="1" x14ac:dyDescent="0.2">
      <c r="A234" s="23" t="s">
        <v>362</v>
      </c>
      <c r="B234" s="24">
        <v>41962</v>
      </c>
      <c r="C234" s="24">
        <v>41984</v>
      </c>
      <c r="D234" s="45" t="s">
        <v>2013</v>
      </c>
      <c r="E234" s="78" t="s">
        <v>279</v>
      </c>
      <c r="F234" s="78" t="s">
        <v>306</v>
      </c>
      <c r="G234" s="7" t="s">
        <v>259</v>
      </c>
      <c r="H234" s="27" t="s">
        <v>1771</v>
      </c>
      <c r="I234" s="26" t="s">
        <v>21</v>
      </c>
      <c r="J234" s="79" t="s">
        <v>1778</v>
      </c>
      <c r="K234" s="26" t="s">
        <v>22</v>
      </c>
      <c r="L234" s="79" t="s">
        <v>1791</v>
      </c>
      <c r="M234" s="26" t="s">
        <v>1792</v>
      </c>
      <c r="N234" s="28">
        <v>41995</v>
      </c>
      <c r="O234" s="25" t="s">
        <v>25</v>
      </c>
      <c r="P234" s="25" t="s">
        <v>32</v>
      </c>
      <c r="Q234" s="78" t="s">
        <v>829</v>
      </c>
      <c r="R234" s="78" t="s">
        <v>34</v>
      </c>
      <c r="S234" s="26" t="s">
        <v>65</v>
      </c>
      <c r="T234" s="29">
        <v>98300000</v>
      </c>
      <c r="U234" s="25">
        <v>130</v>
      </c>
      <c r="V234" s="25">
        <v>1</v>
      </c>
      <c r="W234" s="25">
        <v>130</v>
      </c>
      <c r="X234" s="30">
        <v>41962.516666666663</v>
      </c>
      <c r="Y234" s="25" t="s">
        <v>512</v>
      </c>
      <c r="Z234" s="30">
        <v>42153.62498842593</v>
      </c>
      <c r="AA234" s="59" t="s">
        <v>497</v>
      </c>
      <c r="AB234" s="31">
        <v>7445710041</v>
      </c>
      <c r="AC234" s="31">
        <v>355573993</v>
      </c>
    </row>
    <row r="235" spans="1:29" ht="60" customHeight="1" x14ac:dyDescent="0.2">
      <c r="A235" s="23" t="s">
        <v>371</v>
      </c>
      <c r="B235" s="24">
        <v>41991</v>
      </c>
      <c r="C235" s="24">
        <v>42016</v>
      </c>
      <c r="D235" s="25" t="s">
        <v>2014</v>
      </c>
      <c r="E235" s="78" t="s">
        <v>283</v>
      </c>
      <c r="F235" s="78" t="s">
        <v>1745</v>
      </c>
      <c r="G235" s="7" t="s">
        <v>259</v>
      </c>
      <c r="H235" s="27" t="s">
        <v>2123</v>
      </c>
      <c r="I235" s="26" t="s">
        <v>797</v>
      </c>
      <c r="J235" s="78" t="s">
        <v>797</v>
      </c>
      <c r="K235" s="26" t="s">
        <v>797</v>
      </c>
      <c r="L235" s="26" t="s">
        <v>797</v>
      </c>
      <c r="M235" s="26" t="s">
        <v>389</v>
      </c>
      <c r="N235" s="28">
        <v>42023</v>
      </c>
      <c r="O235" s="25" t="s">
        <v>25</v>
      </c>
      <c r="P235" s="25" t="s">
        <v>32</v>
      </c>
      <c r="Q235" s="78" t="s">
        <v>33</v>
      </c>
      <c r="R235" s="78" t="s">
        <v>34</v>
      </c>
      <c r="S235" s="26" t="s">
        <v>232</v>
      </c>
      <c r="T235" s="29">
        <v>44000000</v>
      </c>
      <c r="U235" s="25">
        <v>200</v>
      </c>
      <c r="V235" s="25">
        <v>0</v>
      </c>
      <c r="W235" s="25">
        <v>0</v>
      </c>
      <c r="X235" s="30">
        <v>41991.755405092597</v>
      </c>
      <c r="Y235" s="25" t="s">
        <v>512</v>
      </c>
      <c r="Z235" s="30">
        <v>42153.62498842593</v>
      </c>
      <c r="AA235" s="26" t="s">
        <v>537</v>
      </c>
      <c r="AB235" s="31">
        <v>7460765991</v>
      </c>
      <c r="AC235" s="31">
        <v>493737003</v>
      </c>
    </row>
    <row r="236" spans="1:29" ht="60" customHeight="1" x14ac:dyDescent="0.2">
      <c r="A236" s="17" t="s">
        <v>370</v>
      </c>
      <c r="B236" s="6">
        <v>41991</v>
      </c>
      <c r="C236" s="6">
        <v>42016</v>
      </c>
      <c r="D236" s="25" t="s">
        <v>2015</v>
      </c>
      <c r="E236" s="71" t="s">
        <v>282</v>
      </c>
      <c r="F236" s="71" t="s">
        <v>1396</v>
      </c>
      <c r="G236" s="8" t="s">
        <v>259</v>
      </c>
      <c r="H236" s="27" t="s">
        <v>2123</v>
      </c>
      <c r="I236" s="32" t="s">
        <v>797</v>
      </c>
      <c r="J236" s="115" t="s">
        <v>797</v>
      </c>
      <c r="K236" s="32" t="s">
        <v>797</v>
      </c>
      <c r="L236" s="32" t="s">
        <v>797</v>
      </c>
      <c r="M236" s="17" t="s">
        <v>388</v>
      </c>
      <c r="N236" s="6">
        <v>42023</v>
      </c>
      <c r="O236" s="26" t="s">
        <v>25</v>
      </c>
      <c r="P236" s="26" t="s">
        <v>32</v>
      </c>
      <c r="Q236" s="78" t="s">
        <v>39</v>
      </c>
      <c r="R236" s="78" t="s">
        <v>34</v>
      </c>
      <c r="S236" s="26" t="s">
        <v>774</v>
      </c>
      <c r="T236" s="29">
        <v>14363990</v>
      </c>
      <c r="U236" s="32">
        <v>68</v>
      </c>
      <c r="V236" s="32">
        <v>6</v>
      </c>
      <c r="W236" s="32">
        <v>23</v>
      </c>
      <c r="X236" s="30">
        <v>41991.752280092594</v>
      </c>
      <c r="Y236" s="30" t="s">
        <v>512</v>
      </c>
      <c r="Z236" s="30">
        <v>42395.62498842593</v>
      </c>
      <c r="AA236" s="26" t="s">
        <v>516</v>
      </c>
      <c r="AB236" s="31">
        <v>7388216008</v>
      </c>
      <c r="AC236" s="31">
        <v>357994025</v>
      </c>
    </row>
    <row r="237" spans="1:29" ht="60" customHeight="1" x14ac:dyDescent="0.2">
      <c r="A237" s="23" t="s">
        <v>370</v>
      </c>
      <c r="B237" s="24">
        <v>41991</v>
      </c>
      <c r="C237" s="24">
        <v>42016</v>
      </c>
      <c r="D237" s="25" t="s">
        <v>2016</v>
      </c>
      <c r="E237" s="78" t="s">
        <v>282</v>
      </c>
      <c r="F237" s="78" t="s">
        <v>316</v>
      </c>
      <c r="G237" s="7" t="s">
        <v>259</v>
      </c>
      <c r="H237" s="27" t="s">
        <v>2123</v>
      </c>
      <c r="I237" s="26" t="s">
        <v>797</v>
      </c>
      <c r="J237" s="78" t="s">
        <v>797</v>
      </c>
      <c r="K237" s="26" t="s">
        <v>797</v>
      </c>
      <c r="L237" s="26" t="s">
        <v>797</v>
      </c>
      <c r="M237" s="26" t="s">
        <v>1793</v>
      </c>
      <c r="N237" s="28">
        <v>42023</v>
      </c>
      <c r="O237" s="25" t="s">
        <v>25</v>
      </c>
      <c r="P237" s="25" t="s">
        <v>32</v>
      </c>
      <c r="Q237" s="78" t="s">
        <v>39</v>
      </c>
      <c r="R237" s="78" t="s">
        <v>34</v>
      </c>
      <c r="S237" s="26" t="s">
        <v>774</v>
      </c>
      <c r="T237" s="29">
        <v>14363990</v>
      </c>
      <c r="U237" s="25">
        <v>68</v>
      </c>
      <c r="V237" s="25">
        <v>6</v>
      </c>
      <c r="W237" s="25">
        <v>23</v>
      </c>
      <c r="X237" s="30">
        <v>41991.752280092594</v>
      </c>
      <c r="Y237" s="25" t="s">
        <v>512</v>
      </c>
      <c r="Z237" s="30">
        <v>42395.62498842593</v>
      </c>
      <c r="AA237" s="26" t="s">
        <v>516</v>
      </c>
      <c r="AB237" s="31">
        <v>7388216008</v>
      </c>
      <c r="AC237" s="31">
        <v>357994025</v>
      </c>
    </row>
    <row r="238" spans="1:29" ht="60" customHeight="1" x14ac:dyDescent="0.2">
      <c r="A238" s="17" t="s">
        <v>372</v>
      </c>
      <c r="B238" s="6">
        <v>41991</v>
      </c>
      <c r="C238" s="6">
        <v>42016</v>
      </c>
      <c r="D238" s="25" t="s">
        <v>2017</v>
      </c>
      <c r="E238" s="71" t="s">
        <v>284</v>
      </c>
      <c r="F238" s="71" t="s">
        <v>2223</v>
      </c>
      <c r="G238" s="8" t="s">
        <v>259</v>
      </c>
      <c r="H238" s="27" t="s">
        <v>2123</v>
      </c>
      <c r="I238" s="32" t="s">
        <v>797</v>
      </c>
      <c r="J238" s="115" t="s">
        <v>797</v>
      </c>
      <c r="K238" s="32" t="s">
        <v>797</v>
      </c>
      <c r="L238" s="32" t="s">
        <v>797</v>
      </c>
      <c r="M238" s="17" t="s">
        <v>390</v>
      </c>
      <c r="N238" s="6">
        <v>42023</v>
      </c>
      <c r="O238" s="25" t="s">
        <v>25</v>
      </c>
      <c r="P238" s="26" t="s">
        <v>32</v>
      </c>
      <c r="Q238" s="78" t="s">
        <v>61</v>
      </c>
      <c r="R238" s="78" t="s">
        <v>34</v>
      </c>
      <c r="S238" s="26" t="s">
        <v>70</v>
      </c>
      <c r="T238" s="29">
        <v>550000000</v>
      </c>
      <c r="U238" s="32">
        <v>0</v>
      </c>
      <c r="V238" s="32">
        <v>0</v>
      </c>
      <c r="W238" s="32">
        <v>0</v>
      </c>
      <c r="X238" s="30">
        <v>41991.768738425926</v>
      </c>
      <c r="Y238" s="26" t="s">
        <v>512</v>
      </c>
      <c r="Z238" s="30">
        <v>42194.62498842593</v>
      </c>
      <c r="AA238" s="26" t="s">
        <v>497</v>
      </c>
      <c r="AB238" s="31">
        <v>7537432054</v>
      </c>
      <c r="AC238" s="31">
        <v>441053999</v>
      </c>
    </row>
    <row r="239" spans="1:29" ht="60" customHeight="1" x14ac:dyDescent="0.2">
      <c r="A239" s="17" t="s">
        <v>874</v>
      </c>
      <c r="B239" s="6">
        <v>41991</v>
      </c>
      <c r="C239" s="6">
        <v>42016</v>
      </c>
      <c r="D239" s="25" t="s">
        <v>2018</v>
      </c>
      <c r="E239" s="71" t="s">
        <v>931</v>
      </c>
      <c r="F239" s="71" t="s">
        <v>986</v>
      </c>
      <c r="G239" s="8" t="s">
        <v>259</v>
      </c>
      <c r="H239" s="17">
        <v>529</v>
      </c>
      <c r="I239" s="32" t="s">
        <v>21</v>
      </c>
      <c r="J239" s="71" t="s">
        <v>1377</v>
      </c>
      <c r="K239" s="32" t="s">
        <v>22</v>
      </c>
      <c r="L239" s="71" t="s">
        <v>2370</v>
      </c>
      <c r="M239" s="17" t="s">
        <v>1009</v>
      </c>
      <c r="N239" s="6">
        <v>42023</v>
      </c>
      <c r="O239" s="17" t="s">
        <v>25</v>
      </c>
      <c r="P239" s="3" t="s">
        <v>32</v>
      </c>
      <c r="Q239" s="71" t="s">
        <v>33</v>
      </c>
      <c r="R239" s="71" t="s">
        <v>34</v>
      </c>
      <c r="S239" s="17" t="s">
        <v>70</v>
      </c>
      <c r="T239" s="29">
        <v>1200000000</v>
      </c>
      <c r="U239" s="32">
        <v>700</v>
      </c>
      <c r="V239" s="32">
        <v>50</v>
      </c>
      <c r="W239" s="32">
        <v>250</v>
      </c>
      <c r="X239" s="18">
        <v>41991.755011574074</v>
      </c>
      <c r="Y239" s="17" t="s">
        <v>512</v>
      </c>
      <c r="Z239" s="18">
        <v>42153.62498842593</v>
      </c>
      <c r="AA239" s="26" t="s">
        <v>497</v>
      </c>
      <c r="AB239" s="31">
        <v>7455297052</v>
      </c>
      <c r="AC239" s="31">
        <v>456953016</v>
      </c>
    </row>
    <row r="240" spans="1:29" ht="60" customHeight="1" x14ac:dyDescent="0.2">
      <c r="A240" s="17" t="s">
        <v>875</v>
      </c>
      <c r="B240" s="6">
        <v>41991</v>
      </c>
      <c r="C240" s="6">
        <v>42016</v>
      </c>
      <c r="D240" s="25" t="s">
        <v>2019</v>
      </c>
      <c r="E240" s="71" t="s">
        <v>932</v>
      </c>
      <c r="F240" s="71" t="s">
        <v>255</v>
      </c>
      <c r="G240" s="8" t="s">
        <v>259</v>
      </c>
      <c r="H240" s="17">
        <v>529</v>
      </c>
      <c r="I240" s="32" t="s">
        <v>21</v>
      </c>
      <c r="J240" s="71" t="s">
        <v>1377</v>
      </c>
      <c r="K240" s="32" t="s">
        <v>22</v>
      </c>
      <c r="L240" s="71" t="s">
        <v>2370</v>
      </c>
      <c r="M240" s="17" t="s">
        <v>1010</v>
      </c>
      <c r="N240" s="6">
        <v>42023</v>
      </c>
      <c r="O240" s="17" t="s">
        <v>25</v>
      </c>
      <c r="P240" s="3" t="s">
        <v>32</v>
      </c>
      <c r="Q240" s="71" t="s">
        <v>61</v>
      </c>
      <c r="R240" s="71" t="s">
        <v>34</v>
      </c>
      <c r="S240" s="17" t="s">
        <v>202</v>
      </c>
      <c r="T240" s="29">
        <v>17000000</v>
      </c>
      <c r="U240" s="32">
        <v>60</v>
      </c>
      <c r="V240" s="32">
        <v>0</v>
      </c>
      <c r="W240" s="32">
        <v>20</v>
      </c>
      <c r="X240" s="18">
        <v>41991.753969907411</v>
      </c>
      <c r="Y240" s="17" t="s">
        <v>512</v>
      </c>
      <c r="Z240" s="18">
        <v>42193.62498842593</v>
      </c>
      <c r="AA240" s="26" t="s">
        <v>497</v>
      </c>
      <c r="AB240" s="31">
        <v>7480783053</v>
      </c>
      <c r="AC240" s="31">
        <v>453616976</v>
      </c>
    </row>
    <row r="241" spans="1:29" ht="60" customHeight="1" x14ac:dyDescent="0.2">
      <c r="A241" s="17" t="s">
        <v>371</v>
      </c>
      <c r="B241" s="6">
        <v>41991</v>
      </c>
      <c r="C241" s="6">
        <v>42016</v>
      </c>
      <c r="D241" s="25" t="s">
        <v>2020</v>
      </c>
      <c r="E241" s="71" t="s">
        <v>283</v>
      </c>
      <c r="F241" s="71" t="s">
        <v>1398</v>
      </c>
      <c r="G241" s="8" t="s">
        <v>259</v>
      </c>
      <c r="H241" s="27" t="s">
        <v>873</v>
      </c>
      <c r="I241" s="32" t="s">
        <v>797</v>
      </c>
      <c r="J241" s="115" t="s">
        <v>797</v>
      </c>
      <c r="K241" s="32" t="s">
        <v>797</v>
      </c>
      <c r="L241" s="32" t="s">
        <v>797</v>
      </c>
      <c r="M241" s="17" t="s">
        <v>389</v>
      </c>
      <c r="N241" s="6">
        <v>42023</v>
      </c>
      <c r="O241" s="25" t="s">
        <v>25</v>
      </c>
      <c r="P241" s="26" t="s">
        <v>32</v>
      </c>
      <c r="Q241" s="78" t="s">
        <v>33</v>
      </c>
      <c r="R241" s="78" t="s">
        <v>34</v>
      </c>
      <c r="S241" s="26" t="s">
        <v>232</v>
      </c>
      <c r="T241" s="29">
        <v>44000000</v>
      </c>
      <c r="U241" s="32">
        <v>1000</v>
      </c>
      <c r="V241" s="32">
        <v>150</v>
      </c>
      <c r="W241" s="32">
        <v>150</v>
      </c>
      <c r="X241" s="30">
        <v>41991.755405092597</v>
      </c>
      <c r="Y241" s="26" t="s">
        <v>512</v>
      </c>
      <c r="Z241" s="30">
        <v>42153.62498842593</v>
      </c>
      <c r="AA241" s="26" t="s">
        <v>537</v>
      </c>
      <c r="AB241" s="31">
        <v>7460765991</v>
      </c>
      <c r="AC241" s="31">
        <v>493737003</v>
      </c>
    </row>
    <row r="242" spans="1:29" ht="60" customHeight="1" x14ac:dyDescent="0.2">
      <c r="A242" s="17" t="s">
        <v>369</v>
      </c>
      <c r="B242" s="6">
        <v>41991</v>
      </c>
      <c r="C242" s="6">
        <v>42016</v>
      </c>
      <c r="D242" s="25" t="s">
        <v>2021</v>
      </c>
      <c r="E242" s="71" t="s">
        <v>281</v>
      </c>
      <c r="F242" s="80" t="s">
        <v>315</v>
      </c>
      <c r="G242" s="8" t="s">
        <v>259</v>
      </c>
      <c r="H242" s="27" t="s">
        <v>873</v>
      </c>
      <c r="I242" s="32" t="s">
        <v>797</v>
      </c>
      <c r="J242" s="115" t="s">
        <v>797</v>
      </c>
      <c r="K242" s="32" t="s">
        <v>797</v>
      </c>
      <c r="L242" s="32" t="s">
        <v>797</v>
      </c>
      <c r="M242" s="17" t="s">
        <v>387</v>
      </c>
      <c r="N242" s="6">
        <v>42023</v>
      </c>
      <c r="O242" s="25" t="s">
        <v>25</v>
      </c>
      <c r="P242" s="26" t="s">
        <v>32</v>
      </c>
      <c r="Q242" s="78" t="s">
        <v>43</v>
      </c>
      <c r="R242" s="78" t="s">
        <v>34</v>
      </c>
      <c r="S242" s="26" t="s">
        <v>70</v>
      </c>
      <c r="T242" s="29">
        <v>50000000</v>
      </c>
      <c r="U242" s="32">
        <v>150</v>
      </c>
      <c r="V242" s="32">
        <v>3</v>
      </c>
      <c r="W242" s="32">
        <v>50</v>
      </c>
      <c r="X242" s="30">
        <v>41991.751099537039</v>
      </c>
      <c r="Y242" s="26" t="s">
        <v>512</v>
      </c>
      <c r="Z242" s="30">
        <v>42128.62498842593</v>
      </c>
      <c r="AA242" s="26" t="s">
        <v>497</v>
      </c>
      <c r="AB242" s="31">
        <v>7500332968</v>
      </c>
      <c r="AC242" s="31">
        <v>534788991</v>
      </c>
    </row>
    <row r="243" spans="1:29" ht="60" customHeight="1" x14ac:dyDescent="0.2">
      <c r="A243" s="17" t="s">
        <v>878</v>
      </c>
      <c r="B243" s="6">
        <v>41995</v>
      </c>
      <c r="C243" s="6">
        <v>42018</v>
      </c>
      <c r="D243" s="25" t="s">
        <v>2022</v>
      </c>
      <c r="E243" s="75" t="s">
        <v>2361</v>
      </c>
      <c r="F243" s="71" t="s">
        <v>641</v>
      </c>
      <c r="G243" s="8" t="s">
        <v>259</v>
      </c>
      <c r="H243" s="27" t="s">
        <v>873</v>
      </c>
      <c r="I243" s="32" t="s">
        <v>797</v>
      </c>
      <c r="J243" s="115" t="s">
        <v>797</v>
      </c>
      <c r="K243" s="32" t="s">
        <v>797</v>
      </c>
      <c r="L243" s="32" t="s">
        <v>797</v>
      </c>
      <c r="M243" s="17" t="s">
        <v>1013</v>
      </c>
      <c r="N243" s="6">
        <v>42072</v>
      </c>
      <c r="O243" s="17" t="s">
        <v>25</v>
      </c>
      <c r="P243" s="3" t="s">
        <v>32</v>
      </c>
      <c r="Q243" s="71" t="s">
        <v>43</v>
      </c>
      <c r="R243" s="71" t="s">
        <v>34</v>
      </c>
      <c r="S243" s="17" t="s">
        <v>1065</v>
      </c>
      <c r="T243" s="29">
        <v>91000000</v>
      </c>
      <c r="U243" s="32">
        <v>0</v>
      </c>
      <c r="V243" s="32">
        <v>0</v>
      </c>
      <c r="W243" s="32">
        <v>0</v>
      </c>
      <c r="X243" s="18">
        <v>41995.792187500003</v>
      </c>
      <c r="Y243" s="17" t="s">
        <v>512</v>
      </c>
      <c r="Z243" s="18">
        <v>42153.62498842593</v>
      </c>
      <c r="AA243" s="26" t="s">
        <v>537</v>
      </c>
      <c r="AB243" s="31">
        <v>7543336005</v>
      </c>
      <c r="AC243" s="31">
        <v>510761978</v>
      </c>
    </row>
    <row r="244" spans="1:29" ht="60" customHeight="1" x14ac:dyDescent="0.2">
      <c r="A244" s="17" t="s">
        <v>373</v>
      </c>
      <c r="B244" s="6">
        <v>41997</v>
      </c>
      <c r="C244" s="6">
        <v>42020</v>
      </c>
      <c r="D244" s="25" t="s">
        <v>2023</v>
      </c>
      <c r="E244" s="71" t="s">
        <v>285</v>
      </c>
      <c r="F244" s="71" t="s">
        <v>317</v>
      </c>
      <c r="G244" s="8" t="s">
        <v>259</v>
      </c>
      <c r="H244" s="27" t="s">
        <v>873</v>
      </c>
      <c r="I244" s="32" t="s">
        <v>797</v>
      </c>
      <c r="J244" s="115" t="s">
        <v>797</v>
      </c>
      <c r="K244" s="32" t="s">
        <v>797</v>
      </c>
      <c r="L244" s="32" t="s">
        <v>797</v>
      </c>
      <c r="M244" s="17" t="s">
        <v>391</v>
      </c>
      <c r="N244" s="6">
        <v>42023</v>
      </c>
      <c r="O244" s="17" t="s">
        <v>25</v>
      </c>
      <c r="P244" s="3" t="s">
        <v>26</v>
      </c>
      <c r="Q244" s="71" t="s">
        <v>26</v>
      </c>
      <c r="R244" s="71" t="s">
        <v>26</v>
      </c>
      <c r="S244" s="3" t="s">
        <v>1196</v>
      </c>
      <c r="T244" s="29">
        <v>0</v>
      </c>
      <c r="U244" s="32">
        <v>0</v>
      </c>
      <c r="V244" s="32">
        <v>90</v>
      </c>
      <c r="W244" s="32">
        <v>0</v>
      </c>
      <c r="X244" s="30">
        <v>41997.580046296294</v>
      </c>
      <c r="Y244" s="25" t="s">
        <v>512</v>
      </c>
      <c r="Z244" s="30">
        <v>42171.62498842593</v>
      </c>
      <c r="AA244" s="26" t="s">
        <v>518</v>
      </c>
      <c r="AB244" s="31">
        <v>5720942983</v>
      </c>
      <c r="AC244" s="31">
        <v>330986028</v>
      </c>
    </row>
    <row r="245" spans="1:29" ht="60" customHeight="1" x14ac:dyDescent="0.2">
      <c r="A245" s="3" t="s">
        <v>880</v>
      </c>
      <c r="B245" s="19">
        <v>42009</v>
      </c>
      <c r="C245" s="19">
        <v>42030</v>
      </c>
      <c r="D245" s="25" t="s">
        <v>2024</v>
      </c>
      <c r="E245" s="71" t="s">
        <v>936</v>
      </c>
      <c r="F245" s="71" t="s">
        <v>252</v>
      </c>
      <c r="G245" s="13" t="s">
        <v>259</v>
      </c>
      <c r="H245" s="27" t="s">
        <v>873</v>
      </c>
      <c r="I245" s="32" t="s">
        <v>797</v>
      </c>
      <c r="J245" s="115" t="s">
        <v>797</v>
      </c>
      <c r="K245" s="32" t="s">
        <v>797</v>
      </c>
      <c r="L245" s="32" t="s">
        <v>797</v>
      </c>
      <c r="M245" s="3" t="s">
        <v>1015</v>
      </c>
      <c r="N245" s="19">
        <v>42072</v>
      </c>
      <c r="O245" s="3" t="s">
        <v>25</v>
      </c>
      <c r="P245" s="3" t="s">
        <v>32</v>
      </c>
      <c r="Q245" s="71" t="s">
        <v>57</v>
      </c>
      <c r="R245" s="71" t="s">
        <v>34</v>
      </c>
      <c r="S245" s="3" t="s">
        <v>28</v>
      </c>
      <c r="T245" s="29">
        <v>2000000</v>
      </c>
      <c r="U245" s="32">
        <v>10</v>
      </c>
      <c r="V245" s="32">
        <v>0</v>
      </c>
      <c r="W245" s="32">
        <v>10</v>
      </c>
      <c r="X245" s="20">
        <v>42009.869756944448</v>
      </c>
      <c r="Y245" s="3" t="s">
        <v>512</v>
      </c>
      <c r="Z245" s="20">
        <v>42223.62498842593</v>
      </c>
      <c r="AA245" s="26" t="s">
        <v>518</v>
      </c>
      <c r="AB245" s="31">
        <v>7445147033</v>
      </c>
      <c r="AC245" s="31">
        <v>353171050</v>
      </c>
    </row>
    <row r="246" spans="1:29" ht="60" customHeight="1" x14ac:dyDescent="0.2">
      <c r="A246" s="3" t="s">
        <v>883</v>
      </c>
      <c r="B246" s="19">
        <v>42010</v>
      </c>
      <c r="C246" s="19">
        <v>42031</v>
      </c>
      <c r="D246" s="25" t="s">
        <v>2025</v>
      </c>
      <c r="E246" s="71" t="s">
        <v>939</v>
      </c>
      <c r="F246" s="71" t="s">
        <v>989</v>
      </c>
      <c r="G246" s="13" t="s">
        <v>259</v>
      </c>
      <c r="H246" s="27" t="s">
        <v>2123</v>
      </c>
      <c r="I246" s="32" t="s">
        <v>797</v>
      </c>
      <c r="J246" s="115" t="s">
        <v>797</v>
      </c>
      <c r="K246" s="32" t="s">
        <v>797</v>
      </c>
      <c r="L246" s="32" t="s">
        <v>797</v>
      </c>
      <c r="M246" s="3" t="s">
        <v>1017</v>
      </c>
      <c r="N246" s="19">
        <v>42072</v>
      </c>
      <c r="O246" s="3" t="s">
        <v>25</v>
      </c>
      <c r="P246" s="3" t="s">
        <v>32</v>
      </c>
      <c r="Q246" s="71" t="s">
        <v>829</v>
      </c>
      <c r="R246" s="71" t="s">
        <v>34</v>
      </c>
      <c r="S246" s="3" t="s">
        <v>1066</v>
      </c>
      <c r="T246" s="29">
        <v>15000000</v>
      </c>
      <c r="U246" s="32">
        <v>200</v>
      </c>
      <c r="V246" s="32">
        <v>0</v>
      </c>
      <c r="W246" s="32">
        <v>200</v>
      </c>
      <c r="X246" s="20">
        <v>42010.850347222222</v>
      </c>
      <c r="Y246" s="3" t="s">
        <v>512</v>
      </c>
      <c r="Z246" s="20">
        <v>42450.62498842593</v>
      </c>
      <c r="AA246" s="26" t="s">
        <v>518</v>
      </c>
      <c r="AB246" s="31">
        <v>7528960991</v>
      </c>
      <c r="AC246" s="31">
        <v>511587024</v>
      </c>
    </row>
    <row r="247" spans="1:29" ht="60" customHeight="1" x14ac:dyDescent="0.2">
      <c r="A247" s="3" t="s">
        <v>876</v>
      </c>
      <c r="B247" s="19">
        <v>42013</v>
      </c>
      <c r="C247" s="19">
        <v>42034</v>
      </c>
      <c r="D247" s="25" t="s">
        <v>2026</v>
      </c>
      <c r="E247" s="71" t="s">
        <v>933</v>
      </c>
      <c r="F247" s="71" t="s">
        <v>987</v>
      </c>
      <c r="G247" s="13" t="s">
        <v>259</v>
      </c>
      <c r="H247" s="27" t="s">
        <v>873</v>
      </c>
      <c r="I247" s="32" t="s">
        <v>797</v>
      </c>
      <c r="J247" s="115" t="s">
        <v>797</v>
      </c>
      <c r="K247" s="32" t="s">
        <v>797</v>
      </c>
      <c r="L247" s="32" t="s">
        <v>797</v>
      </c>
      <c r="M247" s="3" t="s">
        <v>1011</v>
      </c>
      <c r="N247" s="19">
        <v>42072</v>
      </c>
      <c r="O247" s="3" t="s">
        <v>25</v>
      </c>
      <c r="P247" s="3" t="s">
        <v>26</v>
      </c>
      <c r="Q247" s="71" t="s">
        <v>1064</v>
      </c>
      <c r="R247" s="71" t="s">
        <v>26</v>
      </c>
      <c r="S247" s="3" t="s">
        <v>62</v>
      </c>
      <c r="T247" s="29">
        <v>0</v>
      </c>
      <c r="U247" s="32">
        <v>0</v>
      </c>
      <c r="V247" s="32">
        <v>43</v>
      </c>
      <c r="W247" s="32">
        <v>0</v>
      </c>
      <c r="X247" s="20">
        <v>42013.54886574074</v>
      </c>
      <c r="Y247" s="3" t="s">
        <v>512</v>
      </c>
      <c r="Z247" s="20">
        <v>42236.62498842593</v>
      </c>
      <c r="AA247" s="26" t="s">
        <v>518</v>
      </c>
      <c r="AB247" s="31">
        <v>7518668956</v>
      </c>
      <c r="AC247" s="31">
        <v>509554954</v>
      </c>
    </row>
    <row r="248" spans="1:29" ht="60" customHeight="1" x14ac:dyDescent="0.2">
      <c r="A248" s="3" t="s">
        <v>882</v>
      </c>
      <c r="B248" s="19">
        <v>42018</v>
      </c>
      <c r="C248" s="19">
        <v>42039</v>
      </c>
      <c r="D248" s="25" t="s">
        <v>2027</v>
      </c>
      <c r="E248" s="71" t="s">
        <v>938</v>
      </c>
      <c r="F248" s="71" t="s">
        <v>988</v>
      </c>
      <c r="G248" s="13" t="s">
        <v>259</v>
      </c>
      <c r="H248" s="27" t="s">
        <v>873</v>
      </c>
      <c r="I248" s="32" t="s">
        <v>1378</v>
      </c>
      <c r="J248" s="115" t="s">
        <v>1378</v>
      </c>
      <c r="K248" s="32" t="s">
        <v>1378</v>
      </c>
      <c r="L248" s="32" t="s">
        <v>1378</v>
      </c>
      <c r="M248" s="3" t="s">
        <v>915</v>
      </c>
      <c r="N248" s="19">
        <v>42072</v>
      </c>
      <c r="O248" s="3" t="s">
        <v>25</v>
      </c>
      <c r="P248" s="3" t="s">
        <v>26</v>
      </c>
      <c r="Q248" s="71" t="s">
        <v>1064</v>
      </c>
      <c r="R248" s="71" t="s">
        <v>26</v>
      </c>
      <c r="S248" s="3" t="s">
        <v>62</v>
      </c>
      <c r="T248" s="29">
        <v>0</v>
      </c>
      <c r="U248" s="32">
        <v>0</v>
      </c>
      <c r="V248" s="32">
        <v>43</v>
      </c>
      <c r="W248" s="32">
        <v>0</v>
      </c>
      <c r="X248" s="20">
        <v>42017.950659722221</v>
      </c>
      <c r="Y248" s="3" t="s">
        <v>512</v>
      </c>
      <c r="Z248" s="20">
        <v>42236.62498842593</v>
      </c>
      <c r="AA248" s="26" t="s">
        <v>518</v>
      </c>
      <c r="AB248" s="31">
        <v>7518668956</v>
      </c>
      <c r="AC248" s="31">
        <v>509554954</v>
      </c>
    </row>
    <row r="249" spans="1:29" ht="60" customHeight="1" x14ac:dyDescent="0.2">
      <c r="A249" s="3" t="s">
        <v>881</v>
      </c>
      <c r="B249" s="19">
        <v>42020</v>
      </c>
      <c r="C249" s="19">
        <v>42041</v>
      </c>
      <c r="D249" s="25" t="s">
        <v>2028</v>
      </c>
      <c r="E249" s="71" t="s">
        <v>937</v>
      </c>
      <c r="F249" s="71" t="s">
        <v>253</v>
      </c>
      <c r="G249" s="13" t="s">
        <v>259</v>
      </c>
      <c r="H249" s="27" t="s">
        <v>2123</v>
      </c>
      <c r="I249" s="32" t="s">
        <v>1378</v>
      </c>
      <c r="J249" s="115" t="s">
        <v>1378</v>
      </c>
      <c r="K249" s="32" t="s">
        <v>1378</v>
      </c>
      <c r="L249" s="32" t="s">
        <v>1378</v>
      </c>
      <c r="M249" s="3" t="s">
        <v>1016</v>
      </c>
      <c r="N249" s="19">
        <v>42072</v>
      </c>
      <c r="O249" s="3" t="s">
        <v>25</v>
      </c>
      <c r="P249" s="3" t="s">
        <v>32</v>
      </c>
      <c r="Q249" s="71" t="s">
        <v>33</v>
      </c>
      <c r="R249" s="71" t="s">
        <v>34</v>
      </c>
      <c r="S249" s="3" t="s">
        <v>232</v>
      </c>
      <c r="T249" s="29">
        <v>80000000</v>
      </c>
      <c r="U249" s="32">
        <v>0</v>
      </c>
      <c r="V249" s="32">
        <v>0</v>
      </c>
      <c r="W249" s="32">
        <v>0</v>
      </c>
      <c r="X249" s="20">
        <v>42020.839166666672</v>
      </c>
      <c r="Y249" s="3" t="s">
        <v>512</v>
      </c>
      <c r="Z249" s="20">
        <v>42194.62498842593</v>
      </c>
      <c r="AA249" s="26" t="s">
        <v>537</v>
      </c>
      <c r="AB249" s="31">
        <v>7453560020</v>
      </c>
      <c r="AC249" s="31">
        <v>488106043</v>
      </c>
    </row>
    <row r="250" spans="1:29" ht="60" customHeight="1" x14ac:dyDescent="0.2">
      <c r="A250" s="3" t="s">
        <v>877</v>
      </c>
      <c r="B250" s="19">
        <v>42023</v>
      </c>
      <c r="C250" s="19">
        <v>42044</v>
      </c>
      <c r="D250" s="25" t="s">
        <v>2029</v>
      </c>
      <c r="E250" s="71" t="s">
        <v>934</v>
      </c>
      <c r="F250" s="71" t="s">
        <v>2362</v>
      </c>
      <c r="G250" s="13" t="s">
        <v>259</v>
      </c>
      <c r="H250" s="3">
        <v>531</v>
      </c>
      <c r="I250" s="32" t="s">
        <v>21</v>
      </c>
      <c r="J250" s="71" t="s">
        <v>819</v>
      </c>
      <c r="K250" s="32" t="s">
        <v>22</v>
      </c>
      <c r="L250" s="71" t="s">
        <v>2370</v>
      </c>
      <c r="M250" s="3" t="s">
        <v>1012</v>
      </c>
      <c r="N250" s="19">
        <v>42072</v>
      </c>
      <c r="O250" s="3" t="s">
        <v>25</v>
      </c>
      <c r="P250" s="3" t="s">
        <v>32</v>
      </c>
      <c r="Q250" s="71" t="s">
        <v>43</v>
      </c>
      <c r="R250" s="71" t="s">
        <v>34</v>
      </c>
      <c r="S250" s="3" t="s">
        <v>65</v>
      </c>
      <c r="T250" s="29">
        <v>2606690</v>
      </c>
      <c r="U250" s="32">
        <v>21</v>
      </c>
      <c r="V250" s="32">
        <v>5</v>
      </c>
      <c r="W250" s="32">
        <v>0</v>
      </c>
      <c r="X250" s="20">
        <v>42021.095069444447</v>
      </c>
      <c r="Y250" s="3" t="s">
        <v>512</v>
      </c>
      <c r="Z250" s="20">
        <v>42314.62498842593</v>
      </c>
      <c r="AA250" s="26" t="s">
        <v>497</v>
      </c>
      <c r="AB250" s="31">
        <v>7512897014</v>
      </c>
      <c r="AC250" s="31">
        <v>516281983</v>
      </c>
    </row>
    <row r="251" spans="1:29" ht="60" customHeight="1" x14ac:dyDescent="0.2">
      <c r="A251" s="3" t="s">
        <v>879</v>
      </c>
      <c r="B251" s="19">
        <v>42023</v>
      </c>
      <c r="C251" s="19">
        <v>42044</v>
      </c>
      <c r="D251" s="25" t="s">
        <v>2030</v>
      </c>
      <c r="E251" s="71" t="s">
        <v>935</v>
      </c>
      <c r="F251" s="75" t="s">
        <v>2363</v>
      </c>
      <c r="G251" s="13" t="s">
        <v>259</v>
      </c>
      <c r="H251" s="3">
        <v>531</v>
      </c>
      <c r="I251" s="32" t="s">
        <v>21</v>
      </c>
      <c r="J251" s="71" t="s">
        <v>793</v>
      </c>
      <c r="K251" s="32" t="s">
        <v>22</v>
      </c>
      <c r="L251" s="71" t="s">
        <v>2370</v>
      </c>
      <c r="M251" s="3" t="s">
        <v>1014</v>
      </c>
      <c r="N251" s="19">
        <v>42072</v>
      </c>
      <c r="O251" s="3" t="s">
        <v>25</v>
      </c>
      <c r="P251" s="3" t="s">
        <v>32</v>
      </c>
      <c r="Q251" s="71" t="s">
        <v>61</v>
      </c>
      <c r="R251" s="71" t="s">
        <v>34</v>
      </c>
      <c r="S251" s="3" t="s">
        <v>65</v>
      </c>
      <c r="T251" s="29">
        <v>1721986</v>
      </c>
      <c r="U251" s="32">
        <v>0</v>
      </c>
      <c r="V251" s="32">
        <v>0</v>
      </c>
      <c r="W251" s="32">
        <v>0</v>
      </c>
      <c r="X251" s="20">
        <v>42023.495636574073</v>
      </c>
      <c r="Y251" s="3" t="s">
        <v>512</v>
      </c>
      <c r="Z251" s="20">
        <v>42222.62498842593</v>
      </c>
      <c r="AA251" s="26" t="s">
        <v>497</v>
      </c>
      <c r="AB251" s="31">
        <v>7537122024</v>
      </c>
      <c r="AC251" s="31">
        <v>442843033</v>
      </c>
    </row>
    <row r="252" spans="1:29" ht="60" customHeight="1" x14ac:dyDescent="0.2">
      <c r="A252" s="3" t="s">
        <v>889</v>
      </c>
      <c r="B252" s="19">
        <v>42054</v>
      </c>
      <c r="C252" s="19">
        <v>42075</v>
      </c>
      <c r="D252" s="25" t="s">
        <v>2031</v>
      </c>
      <c r="E252" s="71" t="s">
        <v>945</v>
      </c>
      <c r="F252" s="71" t="s">
        <v>645</v>
      </c>
      <c r="G252" s="13" t="s">
        <v>259</v>
      </c>
      <c r="H252" s="27" t="s">
        <v>2123</v>
      </c>
      <c r="I252" s="32" t="s">
        <v>1378</v>
      </c>
      <c r="J252" s="115" t="s">
        <v>1378</v>
      </c>
      <c r="K252" s="32" t="s">
        <v>1378</v>
      </c>
      <c r="L252" s="71" t="s">
        <v>1378</v>
      </c>
      <c r="M252" s="3" t="s">
        <v>1023</v>
      </c>
      <c r="N252" s="19">
        <v>42123</v>
      </c>
      <c r="O252" s="3" t="s">
        <v>25</v>
      </c>
      <c r="P252" s="3" t="s">
        <v>32</v>
      </c>
      <c r="Q252" s="71" t="s">
        <v>156</v>
      </c>
      <c r="R252" s="71" t="s">
        <v>34</v>
      </c>
      <c r="S252" s="3" t="s">
        <v>773</v>
      </c>
      <c r="T252" s="29">
        <v>26000000</v>
      </c>
      <c r="U252" s="32">
        <v>100</v>
      </c>
      <c r="V252" s="32">
        <v>30</v>
      </c>
      <c r="W252" s="32">
        <v>60</v>
      </c>
      <c r="X252" s="20">
        <v>42054.486527777779</v>
      </c>
      <c r="Y252" s="3" t="s">
        <v>512</v>
      </c>
      <c r="Z252" s="20">
        <v>42513.666655092587</v>
      </c>
      <c r="AA252" s="26" t="s">
        <v>516</v>
      </c>
      <c r="AB252" s="31">
        <v>7559243968</v>
      </c>
      <c r="AC252" s="31">
        <v>377173045</v>
      </c>
    </row>
    <row r="253" spans="1:29" ht="60" customHeight="1" x14ac:dyDescent="0.2">
      <c r="A253" s="3" t="s">
        <v>886</v>
      </c>
      <c r="B253" s="19">
        <v>42054</v>
      </c>
      <c r="C253" s="19">
        <v>42075</v>
      </c>
      <c r="D253" s="25" t="s">
        <v>2032</v>
      </c>
      <c r="E253" s="71" t="s">
        <v>942</v>
      </c>
      <c r="F253" s="71" t="s">
        <v>658</v>
      </c>
      <c r="G253" s="13" t="s">
        <v>259</v>
      </c>
      <c r="H253" s="3">
        <v>535</v>
      </c>
      <c r="I253" s="32" t="s">
        <v>21</v>
      </c>
      <c r="J253" s="71" t="s">
        <v>819</v>
      </c>
      <c r="K253" s="32" t="s">
        <v>22</v>
      </c>
      <c r="L253" s="71" t="s">
        <v>2370</v>
      </c>
      <c r="M253" s="3" t="s">
        <v>1020</v>
      </c>
      <c r="N253" s="19">
        <v>42115</v>
      </c>
      <c r="O253" s="3" t="s">
        <v>25</v>
      </c>
      <c r="P253" s="3" t="s">
        <v>32</v>
      </c>
      <c r="Q253" s="71" t="s">
        <v>204</v>
      </c>
      <c r="R253" s="71" t="s">
        <v>34</v>
      </c>
      <c r="S253" s="3" t="s">
        <v>65</v>
      </c>
      <c r="T253" s="29">
        <v>10103000</v>
      </c>
      <c r="U253" s="32">
        <v>0</v>
      </c>
      <c r="V253" s="32">
        <v>0</v>
      </c>
      <c r="W253" s="32">
        <v>0</v>
      </c>
      <c r="X253" s="20">
        <v>42054.488449074073</v>
      </c>
      <c r="Y253" s="3" t="s">
        <v>512</v>
      </c>
      <c r="Z253" s="20">
        <v>42262.62498842593</v>
      </c>
      <c r="AA253" s="26" t="s">
        <v>497</v>
      </c>
      <c r="AB253" s="31">
        <v>7498923950</v>
      </c>
      <c r="AC253" s="31">
        <v>413135963</v>
      </c>
    </row>
    <row r="254" spans="1:29" ht="60" customHeight="1" x14ac:dyDescent="0.2">
      <c r="A254" s="3" t="s">
        <v>884</v>
      </c>
      <c r="B254" s="19">
        <v>42060</v>
      </c>
      <c r="C254" s="19">
        <v>42081</v>
      </c>
      <c r="D254" s="25" t="s">
        <v>2033</v>
      </c>
      <c r="E254" s="71" t="s">
        <v>940</v>
      </c>
      <c r="F254" s="71" t="s">
        <v>990</v>
      </c>
      <c r="G254" s="13" t="s">
        <v>259</v>
      </c>
      <c r="H254" s="3">
        <v>538</v>
      </c>
      <c r="I254" s="32" t="s">
        <v>21</v>
      </c>
      <c r="J254" s="71" t="s">
        <v>819</v>
      </c>
      <c r="K254" s="32" t="s">
        <v>22</v>
      </c>
      <c r="L254" s="71" t="s">
        <v>2370</v>
      </c>
      <c r="M254" s="3" t="s">
        <v>1018</v>
      </c>
      <c r="N254" s="19">
        <v>42115</v>
      </c>
      <c r="O254" s="3" t="s">
        <v>25</v>
      </c>
      <c r="P254" s="3" t="s">
        <v>32</v>
      </c>
      <c r="Q254" s="71" t="s">
        <v>39</v>
      </c>
      <c r="R254" s="71" t="s">
        <v>34</v>
      </c>
      <c r="S254" s="3" t="s">
        <v>35</v>
      </c>
      <c r="T254" s="29">
        <v>6800000</v>
      </c>
      <c r="U254" s="32">
        <v>100</v>
      </c>
      <c r="V254" s="32">
        <v>0</v>
      </c>
      <c r="W254" s="32">
        <v>0</v>
      </c>
      <c r="X254" s="20">
        <v>42060.83966435185</v>
      </c>
      <c r="Y254" s="3" t="s">
        <v>512</v>
      </c>
      <c r="Z254" s="20">
        <v>42194.62498842593</v>
      </c>
      <c r="AA254" s="26" t="s">
        <v>518</v>
      </c>
      <c r="AB254" s="31">
        <v>7364103992</v>
      </c>
      <c r="AC254" s="31">
        <v>365836022</v>
      </c>
    </row>
    <row r="255" spans="1:29" ht="60" customHeight="1" x14ac:dyDescent="0.2">
      <c r="A255" s="3" t="s">
        <v>885</v>
      </c>
      <c r="B255" s="19">
        <v>42069</v>
      </c>
      <c r="C255" s="19">
        <v>42090</v>
      </c>
      <c r="D255" s="25" t="s">
        <v>2034</v>
      </c>
      <c r="E255" s="71" t="s">
        <v>941</v>
      </c>
      <c r="F255" s="71" t="s">
        <v>991</v>
      </c>
      <c r="G255" s="13" t="s">
        <v>259</v>
      </c>
      <c r="H255" s="3">
        <v>541</v>
      </c>
      <c r="I255" s="32" t="s">
        <v>21</v>
      </c>
      <c r="J255" s="71" t="s">
        <v>819</v>
      </c>
      <c r="K255" s="32" t="s">
        <v>22</v>
      </c>
      <c r="L255" s="71" t="s">
        <v>1380</v>
      </c>
      <c r="M255" s="3" t="s">
        <v>1019</v>
      </c>
      <c r="N255" s="19">
        <v>42115</v>
      </c>
      <c r="O255" s="3" t="s">
        <v>25</v>
      </c>
      <c r="P255" s="3" t="s">
        <v>32</v>
      </c>
      <c r="Q255" s="71" t="s">
        <v>39</v>
      </c>
      <c r="R255" s="71" t="s">
        <v>34</v>
      </c>
      <c r="S255" s="3" t="s">
        <v>1067</v>
      </c>
      <c r="T255" s="29">
        <v>2800000</v>
      </c>
      <c r="U255" s="32">
        <v>25</v>
      </c>
      <c r="V255" s="32">
        <v>50</v>
      </c>
      <c r="W255" s="32">
        <v>0</v>
      </c>
      <c r="X255" s="20">
        <v>42068.84888888889</v>
      </c>
      <c r="Y255" s="3" t="s">
        <v>512</v>
      </c>
      <c r="Z255" s="20">
        <v>42314.62498842593</v>
      </c>
      <c r="AA255" s="26" t="s">
        <v>537</v>
      </c>
      <c r="AB255" s="31">
        <v>7367665033</v>
      </c>
      <c r="AC255" s="31">
        <v>352360035</v>
      </c>
    </row>
    <row r="256" spans="1:29" ht="60" customHeight="1" x14ac:dyDescent="0.2">
      <c r="A256" s="3" t="s">
        <v>887</v>
      </c>
      <c r="B256" s="19">
        <v>42074</v>
      </c>
      <c r="C256" s="19">
        <v>42095</v>
      </c>
      <c r="D256" s="25" t="s">
        <v>2035</v>
      </c>
      <c r="E256" s="71" t="s">
        <v>943</v>
      </c>
      <c r="F256" s="71" t="s">
        <v>992</v>
      </c>
      <c r="G256" s="13" t="s">
        <v>259</v>
      </c>
      <c r="H256" s="27" t="s">
        <v>2123</v>
      </c>
      <c r="I256" s="32" t="s">
        <v>797</v>
      </c>
      <c r="J256" s="115" t="s">
        <v>797</v>
      </c>
      <c r="K256" s="32" t="s">
        <v>797</v>
      </c>
      <c r="L256" s="32" t="s">
        <v>797</v>
      </c>
      <c r="M256" s="3" t="s">
        <v>1021</v>
      </c>
      <c r="N256" s="19">
        <v>42115</v>
      </c>
      <c r="O256" s="3" t="s">
        <v>25</v>
      </c>
      <c r="P256" s="3" t="s">
        <v>32</v>
      </c>
      <c r="Q256" s="71" t="s">
        <v>204</v>
      </c>
      <c r="R256" s="71" t="s">
        <v>34</v>
      </c>
      <c r="S256" s="3" t="s">
        <v>62</v>
      </c>
      <c r="T256" s="29">
        <v>3360000</v>
      </c>
      <c r="U256" s="32">
        <v>0</v>
      </c>
      <c r="V256" s="32">
        <v>45</v>
      </c>
      <c r="W256" s="32">
        <v>0</v>
      </c>
      <c r="X256" s="20">
        <v>42074.552731481483</v>
      </c>
      <c r="Y256" s="3" t="s">
        <v>512</v>
      </c>
      <c r="Z256" s="20">
        <v>42425.62498842593</v>
      </c>
      <c r="AA256" s="26" t="s">
        <v>518</v>
      </c>
      <c r="AB256" s="31">
        <v>7498433704</v>
      </c>
      <c r="AC256" s="31">
        <v>413187975</v>
      </c>
    </row>
    <row r="257" spans="1:29" ht="60" customHeight="1" x14ac:dyDescent="0.2">
      <c r="A257" s="3" t="s">
        <v>890</v>
      </c>
      <c r="B257" s="19">
        <v>42080</v>
      </c>
      <c r="C257" s="19">
        <v>42102</v>
      </c>
      <c r="D257" s="25" t="s">
        <v>2036</v>
      </c>
      <c r="E257" s="71" t="s">
        <v>946</v>
      </c>
      <c r="F257" s="71" t="s">
        <v>292</v>
      </c>
      <c r="G257" s="13" t="s">
        <v>259</v>
      </c>
      <c r="H257" s="3">
        <v>536</v>
      </c>
      <c r="I257" s="32" t="s">
        <v>21</v>
      </c>
      <c r="J257" s="71" t="s">
        <v>533</v>
      </c>
      <c r="K257" s="32" t="s">
        <v>22</v>
      </c>
      <c r="L257" s="71" t="s">
        <v>2370</v>
      </c>
      <c r="M257" s="3" t="s">
        <v>1024</v>
      </c>
      <c r="N257" s="19">
        <v>42123</v>
      </c>
      <c r="O257" s="3" t="s">
        <v>25</v>
      </c>
      <c r="P257" s="3" t="s">
        <v>32</v>
      </c>
      <c r="Q257" s="71" t="s">
        <v>43</v>
      </c>
      <c r="R257" s="71" t="s">
        <v>34</v>
      </c>
      <c r="S257" s="3" t="s">
        <v>232</v>
      </c>
      <c r="T257" s="29">
        <v>77753000</v>
      </c>
      <c r="U257" s="32">
        <v>220</v>
      </c>
      <c r="V257" s="32">
        <v>20</v>
      </c>
      <c r="W257" s="32">
        <v>0</v>
      </c>
      <c r="X257" s="20">
        <v>42080.731516203705</v>
      </c>
      <c r="Y257" s="3" t="s">
        <v>512</v>
      </c>
      <c r="Z257" s="20">
        <v>42359.62498842593</v>
      </c>
      <c r="AA257" s="26" t="s">
        <v>537</v>
      </c>
      <c r="AB257" s="31">
        <v>7532703046</v>
      </c>
      <c r="AC257" s="31">
        <v>510751031</v>
      </c>
    </row>
    <row r="258" spans="1:29" ht="60" customHeight="1" x14ac:dyDescent="0.2">
      <c r="A258" s="3" t="s">
        <v>891</v>
      </c>
      <c r="B258" s="19">
        <v>42086</v>
      </c>
      <c r="C258" s="19">
        <v>42108</v>
      </c>
      <c r="D258" s="25" t="s">
        <v>2037</v>
      </c>
      <c r="E258" s="71" t="s">
        <v>947</v>
      </c>
      <c r="F258" s="75" t="s">
        <v>217</v>
      </c>
      <c r="G258" s="13" t="s">
        <v>259</v>
      </c>
      <c r="H258" s="3">
        <v>536</v>
      </c>
      <c r="I258" s="32" t="s">
        <v>21</v>
      </c>
      <c r="J258" s="71" t="s">
        <v>819</v>
      </c>
      <c r="K258" s="32" t="s">
        <v>22</v>
      </c>
      <c r="L258" s="71" t="s">
        <v>1791</v>
      </c>
      <c r="M258" s="3" t="s">
        <v>1025</v>
      </c>
      <c r="N258" s="19">
        <v>42123</v>
      </c>
      <c r="O258" s="3" t="s">
        <v>25</v>
      </c>
      <c r="P258" s="3" t="s">
        <v>32</v>
      </c>
      <c r="Q258" s="71" t="s">
        <v>1068</v>
      </c>
      <c r="R258" s="71" t="s">
        <v>34</v>
      </c>
      <c r="S258" s="3" t="s">
        <v>62</v>
      </c>
      <c r="T258" s="29">
        <v>2500</v>
      </c>
      <c r="U258" s="32">
        <v>0</v>
      </c>
      <c r="V258" s="32">
        <v>45</v>
      </c>
      <c r="W258" s="32">
        <v>0</v>
      </c>
      <c r="X258" s="20">
        <v>42086.650555555556</v>
      </c>
      <c r="Y258" s="3" t="s">
        <v>512</v>
      </c>
      <c r="Z258" s="20">
        <v>42235.62498842593</v>
      </c>
      <c r="AA258" s="26" t="s">
        <v>518</v>
      </c>
      <c r="AB258" s="31">
        <v>7500000004</v>
      </c>
      <c r="AC258" s="31">
        <v>416458043</v>
      </c>
    </row>
    <row r="259" spans="1:29" ht="60" customHeight="1" x14ac:dyDescent="0.2">
      <c r="A259" s="3" t="s">
        <v>888</v>
      </c>
      <c r="B259" s="19">
        <v>42100</v>
      </c>
      <c r="C259" s="19">
        <v>42121</v>
      </c>
      <c r="D259" s="25" t="s">
        <v>2038</v>
      </c>
      <c r="E259" s="71" t="s">
        <v>944</v>
      </c>
      <c r="F259" s="71" t="s">
        <v>228</v>
      </c>
      <c r="G259" s="13" t="s">
        <v>259</v>
      </c>
      <c r="H259" s="3">
        <v>536</v>
      </c>
      <c r="I259" s="32" t="s">
        <v>21</v>
      </c>
      <c r="J259" s="71" t="s">
        <v>1377</v>
      </c>
      <c r="K259" s="32" t="s">
        <v>22</v>
      </c>
      <c r="L259" s="71" t="s">
        <v>1791</v>
      </c>
      <c r="M259" s="3" t="s">
        <v>1022</v>
      </c>
      <c r="N259" s="19">
        <v>42123</v>
      </c>
      <c r="O259" s="3" t="s">
        <v>25</v>
      </c>
      <c r="P259" s="3" t="s">
        <v>32</v>
      </c>
      <c r="Q259" s="71" t="s">
        <v>39</v>
      </c>
      <c r="R259" s="71" t="s">
        <v>34</v>
      </c>
      <c r="S259" s="3" t="s">
        <v>1066</v>
      </c>
      <c r="T259" s="29">
        <v>0</v>
      </c>
      <c r="U259" s="32">
        <v>0</v>
      </c>
      <c r="V259" s="32">
        <v>0</v>
      </c>
      <c r="W259" s="32">
        <v>0</v>
      </c>
      <c r="X259" s="20">
        <v>42100.784432870365</v>
      </c>
      <c r="Y259" s="3" t="s">
        <v>512</v>
      </c>
      <c r="Z259" s="20">
        <v>42235.62498842593</v>
      </c>
      <c r="AA259" s="26" t="s">
        <v>518</v>
      </c>
      <c r="AB259" s="31">
        <v>7309164989</v>
      </c>
      <c r="AC259" s="31">
        <v>500626958</v>
      </c>
    </row>
    <row r="260" spans="1:29" ht="60" customHeight="1" x14ac:dyDescent="0.2">
      <c r="A260" s="3" t="s">
        <v>893</v>
      </c>
      <c r="B260" s="19">
        <v>42108</v>
      </c>
      <c r="C260" s="19">
        <v>42129</v>
      </c>
      <c r="D260" s="25" t="s">
        <v>2039</v>
      </c>
      <c r="E260" s="71" t="s">
        <v>950</v>
      </c>
      <c r="F260" s="71" t="s">
        <v>994</v>
      </c>
      <c r="G260" s="13" t="s">
        <v>259</v>
      </c>
      <c r="H260" s="27" t="s">
        <v>873</v>
      </c>
      <c r="I260" s="32" t="s">
        <v>797</v>
      </c>
      <c r="J260" s="115" t="s">
        <v>797</v>
      </c>
      <c r="K260" s="32" t="s">
        <v>797</v>
      </c>
      <c r="L260" s="32" t="s">
        <v>797</v>
      </c>
      <c r="M260" s="3" t="s">
        <v>1027</v>
      </c>
      <c r="N260" s="19">
        <v>42143</v>
      </c>
      <c r="O260" s="3" t="s">
        <v>25</v>
      </c>
      <c r="P260" s="3" t="s">
        <v>32</v>
      </c>
      <c r="Q260" s="71" t="s">
        <v>161</v>
      </c>
      <c r="R260" s="71" t="s">
        <v>34</v>
      </c>
      <c r="S260" s="3" t="s">
        <v>1067</v>
      </c>
      <c r="T260" s="29">
        <v>1600000</v>
      </c>
      <c r="U260" s="32">
        <v>8</v>
      </c>
      <c r="V260" s="32">
        <v>12</v>
      </c>
      <c r="W260" s="32">
        <v>8</v>
      </c>
      <c r="X260" s="20">
        <v>42107.869837962964</v>
      </c>
      <c r="Y260" s="3" t="s">
        <v>512</v>
      </c>
      <c r="Z260" s="20">
        <v>42514.666655092587</v>
      </c>
      <c r="AA260" s="26" t="s">
        <v>537</v>
      </c>
      <c r="AB260" s="31">
        <v>7492007980</v>
      </c>
      <c r="AC260" s="31">
        <v>551915965</v>
      </c>
    </row>
    <row r="261" spans="1:29" ht="60" customHeight="1" x14ac:dyDescent="0.2">
      <c r="A261" s="3" t="s">
        <v>896</v>
      </c>
      <c r="B261" s="19">
        <v>42114</v>
      </c>
      <c r="C261" s="19">
        <v>42136</v>
      </c>
      <c r="D261" s="25" t="s">
        <v>2040</v>
      </c>
      <c r="E261" s="71" t="s">
        <v>953</v>
      </c>
      <c r="F261" s="71" t="s">
        <v>2364</v>
      </c>
      <c r="G261" s="13" t="s">
        <v>259</v>
      </c>
      <c r="H261" s="27" t="s">
        <v>2123</v>
      </c>
      <c r="I261" s="32" t="s">
        <v>797</v>
      </c>
      <c r="J261" s="115" t="s">
        <v>797</v>
      </c>
      <c r="K261" s="32" t="s">
        <v>797</v>
      </c>
      <c r="L261" s="32" t="s">
        <v>797</v>
      </c>
      <c r="M261" s="3" t="s">
        <v>1030</v>
      </c>
      <c r="N261" s="19">
        <v>42143</v>
      </c>
      <c r="O261" s="3" t="s">
        <v>25</v>
      </c>
      <c r="P261" s="3" t="s">
        <v>32</v>
      </c>
      <c r="Q261" s="71" t="s">
        <v>39</v>
      </c>
      <c r="R261" s="71" t="s">
        <v>34</v>
      </c>
      <c r="S261" s="3" t="s">
        <v>1069</v>
      </c>
      <c r="T261" s="29">
        <v>90000000</v>
      </c>
      <c r="U261" s="32">
        <v>146</v>
      </c>
      <c r="V261" s="32">
        <v>20</v>
      </c>
      <c r="W261" s="32">
        <v>0</v>
      </c>
      <c r="X261" s="20">
        <v>42114.529270833329</v>
      </c>
      <c r="Y261" s="3" t="s">
        <v>512</v>
      </c>
      <c r="Z261" s="20">
        <v>42452.62498842593</v>
      </c>
      <c r="AA261" s="26" t="s">
        <v>537</v>
      </c>
      <c r="AB261" s="31">
        <v>7408033008</v>
      </c>
      <c r="AC261" s="31">
        <v>388064025</v>
      </c>
    </row>
    <row r="262" spans="1:29" ht="60" customHeight="1" x14ac:dyDescent="0.2">
      <c r="A262" s="3" t="s">
        <v>897</v>
      </c>
      <c r="B262" s="19">
        <v>42114</v>
      </c>
      <c r="C262" s="19">
        <v>42136</v>
      </c>
      <c r="D262" s="25" t="s">
        <v>2041</v>
      </c>
      <c r="E262" s="71" t="s">
        <v>954</v>
      </c>
      <c r="F262" s="71" t="s">
        <v>997</v>
      </c>
      <c r="G262" s="13" t="s">
        <v>259</v>
      </c>
      <c r="H262" s="27" t="s">
        <v>2123</v>
      </c>
      <c r="I262" s="32" t="s">
        <v>797</v>
      </c>
      <c r="J262" s="115" t="s">
        <v>797</v>
      </c>
      <c r="K262" s="32" t="s">
        <v>797</v>
      </c>
      <c r="L262" s="32" t="s">
        <v>797</v>
      </c>
      <c r="M262" s="3" t="s">
        <v>1031</v>
      </c>
      <c r="N262" s="19">
        <v>42143</v>
      </c>
      <c r="O262" s="3" t="s">
        <v>25</v>
      </c>
      <c r="P262" s="3" t="s">
        <v>32</v>
      </c>
      <c r="Q262" s="71" t="s">
        <v>53</v>
      </c>
      <c r="R262" s="71" t="s">
        <v>34</v>
      </c>
      <c r="S262" s="3" t="s">
        <v>65</v>
      </c>
      <c r="T262" s="29">
        <v>12508000</v>
      </c>
      <c r="U262" s="32">
        <v>100</v>
      </c>
      <c r="V262" s="32">
        <v>6</v>
      </c>
      <c r="W262" s="32">
        <v>60</v>
      </c>
      <c r="X262" s="20">
        <v>42114.532129629632</v>
      </c>
      <c r="Y262" s="3" t="s">
        <v>512</v>
      </c>
      <c r="Z262" s="20">
        <v>42426.62498842593</v>
      </c>
      <c r="AA262" s="26" t="s">
        <v>497</v>
      </c>
      <c r="AB262" s="31">
        <v>7235507970</v>
      </c>
      <c r="AC262" s="31">
        <v>352382041</v>
      </c>
    </row>
    <row r="263" spans="1:29" ht="60" customHeight="1" x14ac:dyDescent="0.2">
      <c r="A263" s="3" t="s">
        <v>892</v>
      </c>
      <c r="B263" s="19">
        <v>42114</v>
      </c>
      <c r="C263" s="19">
        <v>42136</v>
      </c>
      <c r="D263" s="25" t="s">
        <v>2042</v>
      </c>
      <c r="E263" s="71" t="s">
        <v>949</v>
      </c>
      <c r="F263" s="71" t="s">
        <v>292</v>
      </c>
      <c r="G263" s="13" t="s">
        <v>259</v>
      </c>
      <c r="H263" s="27" t="s">
        <v>2124</v>
      </c>
      <c r="I263" s="32" t="s">
        <v>797</v>
      </c>
      <c r="J263" s="115" t="s">
        <v>797</v>
      </c>
      <c r="K263" s="32" t="s">
        <v>797</v>
      </c>
      <c r="L263" s="32" t="s">
        <v>797</v>
      </c>
      <c r="M263" s="3" t="s">
        <v>1026</v>
      </c>
      <c r="N263" s="19">
        <v>42143</v>
      </c>
      <c r="O263" s="3" t="s">
        <v>25</v>
      </c>
      <c r="P263" s="3" t="s">
        <v>32</v>
      </c>
      <c r="Q263" s="71" t="s">
        <v>43</v>
      </c>
      <c r="R263" s="71" t="s">
        <v>34</v>
      </c>
      <c r="S263" s="3" t="s">
        <v>158</v>
      </c>
      <c r="T263" s="29">
        <v>5094000</v>
      </c>
      <c r="U263" s="32">
        <v>30</v>
      </c>
      <c r="V263" s="32">
        <v>5</v>
      </c>
      <c r="W263" s="32">
        <v>30</v>
      </c>
      <c r="X263" s="20">
        <v>42114.547013888892</v>
      </c>
      <c r="Y263" s="3" t="s">
        <v>512</v>
      </c>
      <c r="Z263" s="20">
        <v>42359.62498842593</v>
      </c>
      <c r="AA263" s="26" t="s">
        <v>516</v>
      </c>
      <c r="AB263" s="31">
        <v>7533969959</v>
      </c>
      <c r="AC263" s="31">
        <v>499824999</v>
      </c>
    </row>
    <row r="264" spans="1:29" ht="60" customHeight="1" x14ac:dyDescent="0.2">
      <c r="A264" s="3" t="s">
        <v>894</v>
      </c>
      <c r="B264" s="19">
        <v>42114</v>
      </c>
      <c r="C264" s="19">
        <v>42136</v>
      </c>
      <c r="D264" s="25" t="s">
        <v>2043</v>
      </c>
      <c r="E264" s="71" t="s">
        <v>951</v>
      </c>
      <c r="F264" s="71" t="s">
        <v>995</v>
      </c>
      <c r="G264" s="13" t="s">
        <v>259</v>
      </c>
      <c r="H264" s="27" t="s">
        <v>2124</v>
      </c>
      <c r="I264" s="32" t="s">
        <v>797</v>
      </c>
      <c r="J264" s="115" t="s">
        <v>797</v>
      </c>
      <c r="K264" s="32" t="s">
        <v>797</v>
      </c>
      <c r="L264" s="32" t="s">
        <v>797</v>
      </c>
      <c r="M264" s="3" t="s">
        <v>1028</v>
      </c>
      <c r="N264" s="19">
        <v>42143</v>
      </c>
      <c r="O264" s="3" t="s">
        <v>25</v>
      </c>
      <c r="P264" s="3" t="s">
        <v>32</v>
      </c>
      <c r="Q264" s="71" t="s">
        <v>39</v>
      </c>
      <c r="R264" s="71" t="s">
        <v>34</v>
      </c>
      <c r="S264" s="3" t="s">
        <v>771</v>
      </c>
      <c r="T264" s="29">
        <v>2500000</v>
      </c>
      <c r="U264" s="32">
        <v>20</v>
      </c>
      <c r="V264" s="32">
        <v>12</v>
      </c>
      <c r="W264" s="32">
        <v>20</v>
      </c>
      <c r="X264" s="20">
        <v>42114.530555555553</v>
      </c>
      <c r="Y264" s="3" t="s">
        <v>512</v>
      </c>
      <c r="Z264" s="20">
        <v>42394.62498842593</v>
      </c>
      <c r="AA264" s="26" t="s">
        <v>516</v>
      </c>
      <c r="AB264" s="31">
        <v>7369792968</v>
      </c>
      <c r="AC264" s="31">
        <v>366712970</v>
      </c>
    </row>
    <row r="265" spans="1:29" ht="60" customHeight="1" x14ac:dyDescent="0.2">
      <c r="A265" s="3" t="s">
        <v>895</v>
      </c>
      <c r="B265" s="19">
        <v>42122</v>
      </c>
      <c r="C265" s="19">
        <v>42166</v>
      </c>
      <c r="D265" s="25" t="s">
        <v>2044</v>
      </c>
      <c r="E265" s="71" t="s">
        <v>952</v>
      </c>
      <c r="F265" s="71" t="s">
        <v>996</v>
      </c>
      <c r="G265" s="13" t="s">
        <v>259</v>
      </c>
      <c r="H265" s="3">
        <v>537</v>
      </c>
      <c r="I265" s="32" t="s">
        <v>21</v>
      </c>
      <c r="J265" s="71" t="s">
        <v>1381</v>
      </c>
      <c r="K265" s="32" t="s">
        <v>22</v>
      </c>
      <c r="L265" s="71" t="s">
        <v>1791</v>
      </c>
      <c r="M265" s="3" t="s">
        <v>1029</v>
      </c>
      <c r="N265" s="19">
        <v>42143</v>
      </c>
      <c r="O265" s="3" t="s">
        <v>80</v>
      </c>
      <c r="P265" s="3" t="s">
        <v>32</v>
      </c>
      <c r="Q265" s="71" t="s">
        <v>39</v>
      </c>
      <c r="R265" s="71" t="s">
        <v>34</v>
      </c>
      <c r="S265" s="3" t="s">
        <v>232</v>
      </c>
      <c r="T265" s="29">
        <v>6600000</v>
      </c>
      <c r="U265" s="32">
        <v>10</v>
      </c>
      <c r="V265" s="32">
        <v>83</v>
      </c>
      <c r="W265" s="32">
        <v>27</v>
      </c>
      <c r="X265" s="20">
        <v>42122.73033564815</v>
      </c>
      <c r="Y265" s="3" t="s">
        <v>536</v>
      </c>
      <c r="Z265" s="20">
        <v>42275.62498842593</v>
      </c>
      <c r="AA265" s="26" t="s">
        <v>537</v>
      </c>
      <c r="AB265" s="31">
        <v>7362246991</v>
      </c>
      <c r="AC265" s="31">
        <v>360134017</v>
      </c>
    </row>
    <row r="266" spans="1:29" ht="60" customHeight="1" x14ac:dyDescent="0.2">
      <c r="A266" s="3" t="s">
        <v>901</v>
      </c>
      <c r="B266" s="19">
        <v>42138</v>
      </c>
      <c r="C266" s="19">
        <v>42160</v>
      </c>
      <c r="D266" s="25" t="s">
        <v>2045</v>
      </c>
      <c r="E266" s="71" t="s">
        <v>958</v>
      </c>
      <c r="F266" s="71" t="s">
        <v>658</v>
      </c>
      <c r="G266" s="13" t="s">
        <v>259</v>
      </c>
      <c r="H266" s="27" t="s">
        <v>2124</v>
      </c>
      <c r="I266" s="32" t="s">
        <v>797</v>
      </c>
      <c r="J266" s="115" t="s">
        <v>797</v>
      </c>
      <c r="K266" s="32" t="s">
        <v>797</v>
      </c>
      <c r="L266" s="32" t="s">
        <v>797</v>
      </c>
      <c r="M266" s="3" t="s">
        <v>1035</v>
      </c>
      <c r="N266" s="19">
        <v>42159</v>
      </c>
      <c r="O266" s="3" t="s">
        <v>25</v>
      </c>
      <c r="P266" s="3" t="s">
        <v>32</v>
      </c>
      <c r="Q266" s="71" t="s">
        <v>1070</v>
      </c>
      <c r="R266" s="71" t="s">
        <v>34</v>
      </c>
      <c r="S266" s="3" t="s">
        <v>62</v>
      </c>
      <c r="T266" s="29">
        <v>328000000</v>
      </c>
      <c r="U266" s="32">
        <v>0</v>
      </c>
      <c r="V266" s="32">
        <v>72</v>
      </c>
      <c r="W266" s="32">
        <v>0</v>
      </c>
      <c r="X266" s="20">
        <v>42138.476030092592</v>
      </c>
      <c r="Y266" s="3" t="s">
        <v>512</v>
      </c>
      <c r="Z266" s="20">
        <v>42314.62498842593</v>
      </c>
      <c r="AA266" s="26" t="s">
        <v>518</v>
      </c>
      <c r="AB266" s="31">
        <v>7486790986</v>
      </c>
      <c r="AC266" s="31">
        <v>368140969</v>
      </c>
    </row>
    <row r="267" spans="1:29" ht="60" customHeight="1" x14ac:dyDescent="0.2">
      <c r="A267" s="3" t="s">
        <v>898</v>
      </c>
      <c r="B267" s="19">
        <v>42138</v>
      </c>
      <c r="C267" s="19">
        <v>42129</v>
      </c>
      <c r="D267" s="25" t="s">
        <v>2046</v>
      </c>
      <c r="E267" s="71" t="s">
        <v>955</v>
      </c>
      <c r="F267" s="71" t="s">
        <v>998</v>
      </c>
      <c r="G267" s="13" t="s">
        <v>259</v>
      </c>
      <c r="H267" s="21">
        <v>538</v>
      </c>
      <c r="I267" s="34" t="s">
        <v>21</v>
      </c>
      <c r="J267" s="71" t="s">
        <v>2371</v>
      </c>
      <c r="K267" s="34" t="s">
        <v>22</v>
      </c>
      <c r="L267" s="71" t="s">
        <v>2370</v>
      </c>
      <c r="M267" s="3" t="s">
        <v>1032</v>
      </c>
      <c r="N267" s="19">
        <v>42159</v>
      </c>
      <c r="O267" s="3" t="s">
        <v>25</v>
      </c>
      <c r="P267" s="3" t="s">
        <v>32</v>
      </c>
      <c r="Q267" s="71" t="s">
        <v>39</v>
      </c>
      <c r="R267" s="71" t="s">
        <v>34</v>
      </c>
      <c r="S267" s="3" t="s">
        <v>1066</v>
      </c>
      <c r="T267" s="29">
        <v>5000000</v>
      </c>
      <c r="U267" s="32">
        <v>40</v>
      </c>
      <c r="V267" s="32">
        <v>5</v>
      </c>
      <c r="W267" s="32">
        <v>40</v>
      </c>
      <c r="X267" s="20">
        <v>42138.536562499998</v>
      </c>
      <c r="Y267" s="3" t="s">
        <v>512</v>
      </c>
      <c r="Z267" s="20">
        <v>42359.62498842593</v>
      </c>
      <c r="AA267" s="26" t="s">
        <v>518</v>
      </c>
      <c r="AB267" s="31">
        <v>7327375962</v>
      </c>
      <c r="AC267" s="31">
        <v>493193018</v>
      </c>
    </row>
    <row r="268" spans="1:29" ht="60" customHeight="1" x14ac:dyDescent="0.2">
      <c r="A268" s="3" t="s">
        <v>930</v>
      </c>
      <c r="B268" s="19">
        <v>42139</v>
      </c>
      <c r="C268" s="19">
        <v>42163</v>
      </c>
      <c r="D268" s="25" t="s">
        <v>2047</v>
      </c>
      <c r="E268" s="71" t="s">
        <v>985</v>
      </c>
      <c r="F268" s="75" t="s">
        <v>217</v>
      </c>
      <c r="G268" s="13" t="s">
        <v>259</v>
      </c>
      <c r="H268" s="35" t="s">
        <v>2120</v>
      </c>
      <c r="I268" s="35" t="s">
        <v>2120</v>
      </c>
      <c r="J268" s="69" t="s">
        <v>2121</v>
      </c>
      <c r="K268" s="35" t="s">
        <v>2121</v>
      </c>
      <c r="L268" s="35" t="s">
        <v>2121</v>
      </c>
      <c r="M268" s="35" t="s">
        <v>2121</v>
      </c>
      <c r="N268" s="35" t="s">
        <v>2121</v>
      </c>
      <c r="O268" s="3" t="s">
        <v>25</v>
      </c>
      <c r="P268" s="3" t="s">
        <v>26</v>
      </c>
      <c r="Q268" s="71" t="s">
        <v>1073</v>
      </c>
      <c r="R268" s="71" t="s">
        <v>26</v>
      </c>
      <c r="S268" s="3" t="s">
        <v>62</v>
      </c>
      <c r="T268" s="29">
        <v>30300000</v>
      </c>
      <c r="U268" s="32">
        <v>0</v>
      </c>
      <c r="V268" s="32">
        <v>505</v>
      </c>
      <c r="W268" s="32">
        <v>0</v>
      </c>
      <c r="X268" s="20">
        <v>42138.898854166662</v>
      </c>
      <c r="Y268" s="3" t="s">
        <v>512</v>
      </c>
      <c r="Z268" s="20">
        <v>42592.666655092587</v>
      </c>
      <c r="AA268" s="26" t="s">
        <v>518</v>
      </c>
      <c r="AB268" s="31">
        <v>7085894986</v>
      </c>
      <c r="AC268" s="31">
        <v>339774996</v>
      </c>
    </row>
    <row r="269" spans="1:29" ht="60" customHeight="1" x14ac:dyDescent="0.2">
      <c r="A269" s="3" t="s">
        <v>900</v>
      </c>
      <c r="B269" s="19">
        <v>42142</v>
      </c>
      <c r="C269" s="19">
        <v>42164</v>
      </c>
      <c r="D269" s="25" t="s">
        <v>2048</v>
      </c>
      <c r="E269" s="71" t="s">
        <v>957</v>
      </c>
      <c r="F269" s="71" t="s">
        <v>826</v>
      </c>
      <c r="G269" s="13" t="s">
        <v>259</v>
      </c>
      <c r="H269" s="3">
        <v>538</v>
      </c>
      <c r="I269" s="32" t="s">
        <v>21</v>
      </c>
      <c r="J269" s="71" t="s">
        <v>1382</v>
      </c>
      <c r="K269" s="32" t="s">
        <v>22</v>
      </c>
      <c r="L269" s="71" t="s">
        <v>2370</v>
      </c>
      <c r="M269" s="3" t="s">
        <v>1034</v>
      </c>
      <c r="N269" s="19">
        <v>42159</v>
      </c>
      <c r="O269" s="3" t="s">
        <v>25</v>
      </c>
      <c r="P269" s="3" t="s">
        <v>32</v>
      </c>
      <c r="Q269" s="71" t="s">
        <v>57</v>
      </c>
      <c r="R269" s="71" t="s">
        <v>34</v>
      </c>
      <c r="S269" s="3" t="s">
        <v>65</v>
      </c>
      <c r="T269" s="29">
        <v>10500000</v>
      </c>
      <c r="U269" s="32">
        <v>42</v>
      </c>
      <c r="V269" s="32">
        <v>0</v>
      </c>
      <c r="W269" s="32">
        <v>42</v>
      </c>
      <c r="X269" s="20">
        <v>42142.799050925925</v>
      </c>
      <c r="Y269" s="3" t="s">
        <v>512</v>
      </c>
      <c r="Z269" s="20">
        <v>42262.62498842593</v>
      </c>
      <c r="AA269" s="26" t="s">
        <v>497</v>
      </c>
      <c r="AB269" s="31">
        <v>7452270043</v>
      </c>
      <c r="AC269" s="31">
        <v>362756975</v>
      </c>
    </row>
    <row r="270" spans="1:29" ht="60" customHeight="1" x14ac:dyDescent="0.2">
      <c r="A270" s="3" t="s">
        <v>899</v>
      </c>
      <c r="B270" s="19">
        <v>42143</v>
      </c>
      <c r="C270" s="19">
        <v>42165</v>
      </c>
      <c r="D270" s="25" t="s">
        <v>2049</v>
      </c>
      <c r="E270" s="71" t="s">
        <v>956</v>
      </c>
      <c r="F270" s="71" t="s">
        <v>999</v>
      </c>
      <c r="G270" s="13" t="s">
        <v>259</v>
      </c>
      <c r="H270" s="27" t="s">
        <v>873</v>
      </c>
      <c r="I270" s="32" t="s">
        <v>797</v>
      </c>
      <c r="J270" s="115" t="s">
        <v>797</v>
      </c>
      <c r="K270" s="32" t="s">
        <v>797</v>
      </c>
      <c r="L270" s="32" t="s">
        <v>797</v>
      </c>
      <c r="M270" s="3" t="s">
        <v>1033</v>
      </c>
      <c r="N270" s="19">
        <v>42159</v>
      </c>
      <c r="O270" s="3" t="s">
        <v>25</v>
      </c>
      <c r="P270" s="3" t="s">
        <v>32</v>
      </c>
      <c r="Q270" s="71" t="s">
        <v>770</v>
      </c>
      <c r="R270" s="71" t="s">
        <v>34</v>
      </c>
      <c r="S270" s="3" t="s">
        <v>62</v>
      </c>
      <c r="T270" s="29">
        <v>12000000</v>
      </c>
      <c r="U270" s="32">
        <v>0</v>
      </c>
      <c r="V270" s="32">
        <v>0</v>
      </c>
      <c r="W270" s="32">
        <v>0</v>
      </c>
      <c r="X270" s="20">
        <v>42149.608449074076</v>
      </c>
      <c r="Y270" s="3" t="s">
        <v>512</v>
      </c>
      <c r="Z270" s="20">
        <v>42423.62498842593</v>
      </c>
      <c r="AA270" s="26" t="s">
        <v>518</v>
      </c>
      <c r="AB270" s="31">
        <v>7384425033</v>
      </c>
      <c r="AC270" s="31">
        <v>357577980</v>
      </c>
    </row>
    <row r="271" spans="1:29" ht="60" customHeight="1" x14ac:dyDescent="0.2">
      <c r="A271" s="3" t="s">
        <v>903</v>
      </c>
      <c r="B271" s="19">
        <v>42152</v>
      </c>
      <c r="C271" s="19">
        <v>42173</v>
      </c>
      <c r="D271" s="25" t="s">
        <v>2050</v>
      </c>
      <c r="E271" s="71" t="s">
        <v>960</v>
      </c>
      <c r="F271" s="81" t="s">
        <v>2365</v>
      </c>
      <c r="G271" s="13" t="s">
        <v>259</v>
      </c>
      <c r="H271" s="27" t="s">
        <v>873</v>
      </c>
      <c r="I271" s="32" t="s">
        <v>797</v>
      </c>
      <c r="J271" s="115" t="s">
        <v>797</v>
      </c>
      <c r="K271" s="32" t="s">
        <v>797</v>
      </c>
      <c r="L271" s="32" t="s">
        <v>797</v>
      </c>
      <c r="M271" s="3" t="s">
        <v>1037</v>
      </c>
      <c r="N271" s="19">
        <v>42185</v>
      </c>
      <c r="O271" s="3" t="s">
        <v>25</v>
      </c>
      <c r="P271" s="3" t="s">
        <v>32</v>
      </c>
      <c r="Q271" s="71" t="s">
        <v>43</v>
      </c>
      <c r="R271" s="71" t="s">
        <v>34</v>
      </c>
      <c r="S271" s="3" t="s">
        <v>232</v>
      </c>
      <c r="T271" s="29">
        <v>600000</v>
      </c>
      <c r="U271" s="32">
        <v>0</v>
      </c>
      <c r="V271" s="32">
        <v>0</v>
      </c>
      <c r="W271" s="32">
        <v>0</v>
      </c>
      <c r="X271" s="20">
        <v>42152.49927083333</v>
      </c>
      <c r="Y271" s="3" t="s">
        <v>512</v>
      </c>
      <c r="Z271" s="20">
        <v>42359.62498842593</v>
      </c>
      <c r="AA271" s="26" t="s">
        <v>537</v>
      </c>
      <c r="AB271" s="31">
        <v>7577660052</v>
      </c>
      <c r="AC271" s="31">
        <v>516640959</v>
      </c>
    </row>
    <row r="272" spans="1:29" ht="60" customHeight="1" x14ac:dyDescent="0.2">
      <c r="A272" s="3" t="s">
        <v>902</v>
      </c>
      <c r="B272" s="19">
        <v>42159</v>
      </c>
      <c r="C272" s="19">
        <v>42205</v>
      </c>
      <c r="D272" s="25" t="s">
        <v>2051</v>
      </c>
      <c r="E272" s="71" t="s">
        <v>959</v>
      </c>
      <c r="F272" s="71" t="s">
        <v>253</v>
      </c>
      <c r="G272" s="13" t="s">
        <v>259</v>
      </c>
      <c r="H272" s="27" t="s">
        <v>1809</v>
      </c>
      <c r="I272" s="32" t="s">
        <v>797</v>
      </c>
      <c r="J272" s="115" t="s">
        <v>797</v>
      </c>
      <c r="K272" s="32" t="s">
        <v>797</v>
      </c>
      <c r="L272" s="32" t="s">
        <v>797</v>
      </c>
      <c r="M272" s="3" t="s">
        <v>1036</v>
      </c>
      <c r="N272" s="19">
        <v>42179</v>
      </c>
      <c r="O272" s="3" t="s">
        <v>80</v>
      </c>
      <c r="P272" s="3" t="s">
        <v>32</v>
      </c>
      <c r="Q272" s="71" t="s">
        <v>145</v>
      </c>
      <c r="R272" s="71" t="s">
        <v>34</v>
      </c>
      <c r="S272" s="3" t="s">
        <v>232</v>
      </c>
      <c r="T272" s="29">
        <v>4350000000</v>
      </c>
      <c r="U272" s="32">
        <v>9000</v>
      </c>
      <c r="V272" s="32">
        <v>2890</v>
      </c>
      <c r="W272" s="32">
        <v>2890</v>
      </c>
      <c r="X272" s="20">
        <v>42159.495150462964</v>
      </c>
      <c r="Y272" s="3" t="s">
        <v>512</v>
      </c>
      <c r="Z272" s="20">
        <v>42730.62498842593</v>
      </c>
      <c r="AA272" s="26" t="s">
        <v>537</v>
      </c>
      <c r="AB272" s="31">
        <v>7465055983</v>
      </c>
      <c r="AC272" s="31">
        <v>487068987</v>
      </c>
    </row>
    <row r="273" spans="1:29" ht="60" customHeight="1" x14ac:dyDescent="0.2">
      <c r="A273" s="3" t="s">
        <v>904</v>
      </c>
      <c r="B273" s="19">
        <v>42188</v>
      </c>
      <c r="C273" s="19">
        <v>42212</v>
      </c>
      <c r="D273" s="25" t="s">
        <v>2052</v>
      </c>
      <c r="E273" s="71" t="s">
        <v>961</v>
      </c>
      <c r="F273" s="71" t="s">
        <v>634</v>
      </c>
      <c r="G273" s="13" t="s">
        <v>259</v>
      </c>
      <c r="H273" s="3">
        <v>542</v>
      </c>
      <c r="I273" s="32" t="s">
        <v>21</v>
      </c>
      <c r="J273" s="71" t="s">
        <v>1382</v>
      </c>
      <c r="K273" s="32" t="s">
        <v>1383</v>
      </c>
      <c r="L273" s="71" t="s">
        <v>1791</v>
      </c>
      <c r="M273" s="3" t="s">
        <v>1038</v>
      </c>
      <c r="N273" s="19">
        <v>42222</v>
      </c>
      <c r="O273" s="3" t="s">
        <v>25</v>
      </c>
      <c r="P273" s="3" t="s">
        <v>32</v>
      </c>
      <c r="Q273" s="71" t="s">
        <v>39</v>
      </c>
      <c r="R273" s="71" t="s">
        <v>34</v>
      </c>
      <c r="S273" s="3" t="s">
        <v>1067</v>
      </c>
      <c r="T273" s="29">
        <v>421000</v>
      </c>
      <c r="U273" s="32">
        <v>10</v>
      </c>
      <c r="V273" s="32">
        <v>10</v>
      </c>
      <c r="W273" s="32">
        <v>10</v>
      </c>
      <c r="X273" s="20">
        <v>42188.627962962964</v>
      </c>
      <c r="Y273" s="3" t="s">
        <v>512</v>
      </c>
      <c r="Z273" s="20">
        <v>42395.62498842593</v>
      </c>
      <c r="AA273" s="26" t="s">
        <v>537</v>
      </c>
      <c r="AB273" s="31">
        <v>7353115975</v>
      </c>
      <c r="AC273" s="31">
        <v>363412049</v>
      </c>
    </row>
    <row r="274" spans="1:29" ht="60" customHeight="1" x14ac:dyDescent="0.2">
      <c r="A274" s="3" t="s">
        <v>906</v>
      </c>
      <c r="B274" s="19">
        <v>42202</v>
      </c>
      <c r="C274" s="19">
        <v>42223</v>
      </c>
      <c r="D274" s="25" t="s">
        <v>2053</v>
      </c>
      <c r="E274" s="71" t="s">
        <v>963</v>
      </c>
      <c r="F274" s="71" t="s">
        <v>1000</v>
      </c>
      <c r="G274" s="13" t="s">
        <v>259</v>
      </c>
      <c r="H274" s="27" t="s">
        <v>1809</v>
      </c>
      <c r="I274" s="32" t="s">
        <v>1378</v>
      </c>
      <c r="J274" s="115" t="s">
        <v>1378</v>
      </c>
      <c r="K274" s="32" t="s">
        <v>1378</v>
      </c>
      <c r="L274" s="32" t="s">
        <v>1378</v>
      </c>
      <c r="M274" s="3" t="s">
        <v>1040</v>
      </c>
      <c r="N274" s="19">
        <v>42228</v>
      </c>
      <c r="O274" s="3" t="s">
        <v>25</v>
      </c>
      <c r="P274" s="3" t="s">
        <v>32</v>
      </c>
      <c r="Q274" s="71" t="s">
        <v>39</v>
      </c>
      <c r="R274" s="71" t="s">
        <v>34</v>
      </c>
      <c r="S274" s="3" t="s">
        <v>65</v>
      </c>
      <c r="T274" s="29">
        <v>20225000</v>
      </c>
      <c r="U274" s="32">
        <v>78</v>
      </c>
      <c r="V274" s="32">
        <v>24</v>
      </c>
      <c r="W274" s="32">
        <v>80</v>
      </c>
      <c r="X274" s="20">
        <v>42202.568009259259</v>
      </c>
      <c r="Y274" s="3" t="s">
        <v>512</v>
      </c>
      <c r="Z274" s="20">
        <v>42394.62498842593</v>
      </c>
      <c r="AA274" s="26" t="s">
        <v>497</v>
      </c>
      <c r="AB274" s="31">
        <v>7339320007</v>
      </c>
      <c r="AC274" s="31">
        <v>440784006</v>
      </c>
    </row>
    <row r="275" spans="1:29" ht="60" customHeight="1" x14ac:dyDescent="0.2">
      <c r="A275" s="3" t="s">
        <v>905</v>
      </c>
      <c r="B275" s="19">
        <v>42202</v>
      </c>
      <c r="C275" s="19">
        <v>42223</v>
      </c>
      <c r="D275" s="25" t="s">
        <v>2054</v>
      </c>
      <c r="E275" s="71" t="s">
        <v>962</v>
      </c>
      <c r="F275" s="75" t="s">
        <v>2366</v>
      </c>
      <c r="G275" s="13" t="s">
        <v>259</v>
      </c>
      <c r="H275" s="27" t="s">
        <v>1809</v>
      </c>
      <c r="I275" s="32" t="s">
        <v>797</v>
      </c>
      <c r="J275" s="115" t="s">
        <v>797</v>
      </c>
      <c r="K275" s="32" t="s">
        <v>797</v>
      </c>
      <c r="L275" s="32" t="s">
        <v>797</v>
      </c>
      <c r="M275" s="3" t="s">
        <v>1039</v>
      </c>
      <c r="N275" s="19">
        <v>42228</v>
      </c>
      <c r="O275" s="3" t="s">
        <v>25</v>
      </c>
      <c r="P275" s="3" t="s">
        <v>32</v>
      </c>
      <c r="Q275" s="71" t="s">
        <v>61</v>
      </c>
      <c r="R275" s="71" t="s">
        <v>34</v>
      </c>
      <c r="S275" s="3" t="s">
        <v>70</v>
      </c>
      <c r="T275" s="29">
        <v>200000000</v>
      </c>
      <c r="U275" s="32">
        <v>300</v>
      </c>
      <c r="V275" s="32">
        <v>5</v>
      </c>
      <c r="W275" s="32">
        <v>200</v>
      </c>
      <c r="X275" s="20">
        <v>42202.792407407411</v>
      </c>
      <c r="Y275" s="3" t="s">
        <v>512</v>
      </c>
      <c r="Z275" s="20">
        <v>42395.62498842593</v>
      </c>
      <c r="AA275" s="26" t="s">
        <v>497</v>
      </c>
      <c r="AB275" s="31">
        <v>7482998026</v>
      </c>
      <c r="AC275" s="31">
        <v>448978972</v>
      </c>
    </row>
    <row r="276" spans="1:29" ht="60" customHeight="1" x14ac:dyDescent="0.2">
      <c r="A276" s="3" t="s">
        <v>908</v>
      </c>
      <c r="B276" s="19">
        <v>42202</v>
      </c>
      <c r="C276" s="19">
        <v>42223</v>
      </c>
      <c r="D276" s="25" t="s">
        <v>2055</v>
      </c>
      <c r="E276" s="71" t="s">
        <v>948</v>
      </c>
      <c r="F276" s="71" t="s">
        <v>993</v>
      </c>
      <c r="G276" s="13" t="s">
        <v>259</v>
      </c>
      <c r="H276" s="3">
        <v>543</v>
      </c>
      <c r="I276" s="32" t="s">
        <v>21</v>
      </c>
      <c r="J276" s="71" t="s">
        <v>177</v>
      </c>
      <c r="K276" s="35" t="s">
        <v>791</v>
      </c>
      <c r="L276" s="71" t="s">
        <v>809</v>
      </c>
      <c r="M276" s="3" t="s">
        <v>1042</v>
      </c>
      <c r="N276" s="19">
        <v>42230</v>
      </c>
      <c r="O276" s="3" t="s">
        <v>25</v>
      </c>
      <c r="P276" s="3" t="s">
        <v>32</v>
      </c>
      <c r="Q276" s="71" t="s">
        <v>39</v>
      </c>
      <c r="R276" s="71" t="s">
        <v>34</v>
      </c>
      <c r="S276" s="3" t="s">
        <v>220</v>
      </c>
      <c r="T276" s="29">
        <v>0</v>
      </c>
      <c r="U276" s="32">
        <v>0</v>
      </c>
      <c r="V276" s="32">
        <v>0</v>
      </c>
      <c r="W276" s="32">
        <v>0</v>
      </c>
      <c r="X276" s="20">
        <v>42202.775960648149</v>
      </c>
      <c r="Y276" s="3" t="s">
        <v>512</v>
      </c>
      <c r="Z276" s="20">
        <v>42452.62498842593</v>
      </c>
      <c r="AA276" s="26" t="s">
        <v>516</v>
      </c>
      <c r="AB276" s="31">
        <v>7369460054</v>
      </c>
      <c r="AC276" s="31">
        <v>365571996</v>
      </c>
    </row>
    <row r="277" spans="1:29" ht="60" customHeight="1" x14ac:dyDescent="0.2">
      <c r="A277" s="3" t="s">
        <v>909</v>
      </c>
      <c r="B277" s="19">
        <v>42202</v>
      </c>
      <c r="C277" s="19">
        <v>42223</v>
      </c>
      <c r="D277" s="25" t="s">
        <v>2056</v>
      </c>
      <c r="E277" s="71" t="s">
        <v>965</v>
      </c>
      <c r="F277" s="82" t="s">
        <v>2221</v>
      </c>
      <c r="G277" s="13" t="s">
        <v>259</v>
      </c>
      <c r="H277" s="3">
        <v>543</v>
      </c>
      <c r="I277" s="32" t="s">
        <v>21</v>
      </c>
      <c r="J277" s="71" t="s">
        <v>1384</v>
      </c>
      <c r="K277" s="32" t="s">
        <v>22</v>
      </c>
      <c r="L277" s="71" t="s">
        <v>1791</v>
      </c>
      <c r="M277" s="3" t="s">
        <v>1043</v>
      </c>
      <c r="N277" s="19">
        <v>42230</v>
      </c>
      <c r="O277" s="3" t="s">
        <v>25</v>
      </c>
      <c r="P277" s="3" t="s">
        <v>32</v>
      </c>
      <c r="Q277" s="71" t="s">
        <v>57</v>
      </c>
      <c r="R277" s="71" t="s">
        <v>34</v>
      </c>
      <c r="S277" s="3" t="s">
        <v>65</v>
      </c>
      <c r="T277" s="29">
        <v>4500000</v>
      </c>
      <c r="U277" s="32">
        <v>40</v>
      </c>
      <c r="V277" s="32">
        <v>5</v>
      </c>
      <c r="W277" s="32">
        <v>20</v>
      </c>
      <c r="X277" s="20">
        <v>42202.578831018516</v>
      </c>
      <c r="Y277" s="3" t="s">
        <v>512</v>
      </c>
      <c r="Z277" s="20">
        <v>42473.62498842593</v>
      </c>
      <c r="AA277" s="26" t="s">
        <v>497</v>
      </c>
      <c r="AB277" s="31">
        <v>7439780003</v>
      </c>
      <c r="AC277" s="31">
        <v>356404962</v>
      </c>
    </row>
    <row r="278" spans="1:29" ht="60" customHeight="1" x14ac:dyDescent="0.2">
      <c r="A278" s="3" t="s">
        <v>910</v>
      </c>
      <c r="B278" s="19">
        <v>42202</v>
      </c>
      <c r="C278" s="19">
        <v>42223</v>
      </c>
      <c r="D278" s="25" t="s">
        <v>2057</v>
      </c>
      <c r="E278" s="71" t="s">
        <v>966</v>
      </c>
      <c r="F278" s="71" t="s">
        <v>228</v>
      </c>
      <c r="G278" s="13" t="s">
        <v>259</v>
      </c>
      <c r="H278" s="3">
        <v>543</v>
      </c>
      <c r="I278" s="32" t="s">
        <v>21</v>
      </c>
      <c r="J278" s="71" t="s">
        <v>177</v>
      </c>
      <c r="K278" s="32" t="s">
        <v>22</v>
      </c>
      <c r="L278" s="71" t="s">
        <v>2370</v>
      </c>
      <c r="M278" s="3" t="s">
        <v>1044</v>
      </c>
      <c r="N278" s="19">
        <v>42230</v>
      </c>
      <c r="O278" s="3" t="s">
        <v>25</v>
      </c>
      <c r="P278" s="3" t="s">
        <v>32</v>
      </c>
      <c r="Q278" s="71" t="s">
        <v>39</v>
      </c>
      <c r="R278" s="71" t="s">
        <v>34</v>
      </c>
      <c r="S278" s="3" t="s">
        <v>65</v>
      </c>
      <c r="T278" s="29">
        <v>13200000</v>
      </c>
      <c r="U278" s="32">
        <v>20</v>
      </c>
      <c r="V278" s="32">
        <v>5</v>
      </c>
      <c r="W278" s="32">
        <v>70</v>
      </c>
      <c r="X278" s="20">
        <v>42202.804282407407</v>
      </c>
      <c r="Y278" s="3" t="s">
        <v>512</v>
      </c>
      <c r="Z278" s="20">
        <v>42395.62498842593</v>
      </c>
      <c r="AA278" s="26" t="s">
        <v>497</v>
      </c>
      <c r="AB278" s="31">
        <v>7308935971</v>
      </c>
      <c r="AC278" s="31">
        <v>495131009</v>
      </c>
    </row>
    <row r="279" spans="1:29" ht="60" customHeight="1" x14ac:dyDescent="0.2">
      <c r="A279" s="3" t="s">
        <v>907</v>
      </c>
      <c r="B279" s="19">
        <v>42208</v>
      </c>
      <c r="C279" s="19">
        <v>42229</v>
      </c>
      <c r="D279" s="25" t="s">
        <v>2058</v>
      </c>
      <c r="E279" s="72" t="s">
        <v>964</v>
      </c>
      <c r="F279" s="71" t="s">
        <v>1001</v>
      </c>
      <c r="G279" s="13" t="s">
        <v>259</v>
      </c>
      <c r="H279" s="3">
        <v>543</v>
      </c>
      <c r="I279" s="32" t="s">
        <v>21</v>
      </c>
      <c r="J279" s="71" t="s">
        <v>1384</v>
      </c>
      <c r="K279" s="35" t="s">
        <v>791</v>
      </c>
      <c r="L279" s="71" t="s">
        <v>809</v>
      </c>
      <c r="M279" s="3" t="s">
        <v>1041</v>
      </c>
      <c r="N279" s="19">
        <v>42230</v>
      </c>
      <c r="O279" s="3" t="s">
        <v>25</v>
      </c>
      <c r="P279" s="3" t="s">
        <v>32</v>
      </c>
      <c r="Q279" s="71" t="s">
        <v>57</v>
      </c>
      <c r="R279" s="71" t="s">
        <v>34</v>
      </c>
      <c r="S279" s="3" t="s">
        <v>35</v>
      </c>
      <c r="T279" s="29">
        <v>15000000</v>
      </c>
      <c r="U279" s="32">
        <v>35</v>
      </c>
      <c r="V279" s="32">
        <v>15</v>
      </c>
      <c r="W279" s="32">
        <v>35</v>
      </c>
      <c r="X279" s="20">
        <v>42208.599861111114</v>
      </c>
      <c r="Y279" s="3" t="s">
        <v>512</v>
      </c>
      <c r="Z279" s="20">
        <v>42605.62498842593</v>
      </c>
      <c r="AA279" s="26" t="s">
        <v>518</v>
      </c>
      <c r="AB279" s="31">
        <v>7448643002</v>
      </c>
      <c r="AC279" s="31">
        <v>359798005</v>
      </c>
    </row>
    <row r="280" spans="1:29" ht="60" customHeight="1" x14ac:dyDescent="0.2">
      <c r="A280" s="3" t="s">
        <v>912</v>
      </c>
      <c r="B280" s="19">
        <v>42216</v>
      </c>
      <c r="C280" s="19">
        <v>42258</v>
      </c>
      <c r="D280" s="25" t="s">
        <v>2059</v>
      </c>
      <c r="E280" s="71" t="s">
        <v>968</v>
      </c>
      <c r="F280" s="71" t="s">
        <v>1002</v>
      </c>
      <c r="G280" s="13" t="s">
        <v>259</v>
      </c>
      <c r="H280" s="3">
        <v>544</v>
      </c>
      <c r="I280" s="32" t="s">
        <v>21</v>
      </c>
      <c r="J280" s="71" t="s">
        <v>177</v>
      </c>
      <c r="K280" s="32" t="s">
        <v>22</v>
      </c>
      <c r="L280" s="71" t="s">
        <v>1386</v>
      </c>
      <c r="M280" s="3" t="s">
        <v>1046</v>
      </c>
      <c r="N280" s="19">
        <v>42256</v>
      </c>
      <c r="O280" s="3" t="s">
        <v>80</v>
      </c>
      <c r="P280" s="3" t="s">
        <v>32</v>
      </c>
      <c r="Q280" s="71" t="s">
        <v>769</v>
      </c>
      <c r="R280" s="71" t="s">
        <v>34</v>
      </c>
      <c r="S280" s="3" t="s">
        <v>232</v>
      </c>
      <c r="T280" s="29">
        <v>2500000000</v>
      </c>
      <c r="U280" s="32">
        <v>1550</v>
      </c>
      <c r="V280" s="32">
        <v>220</v>
      </c>
      <c r="W280" s="32">
        <v>250</v>
      </c>
      <c r="X280" s="20">
        <v>42216.54478009259</v>
      </c>
      <c r="Y280" s="3" t="s">
        <v>512</v>
      </c>
      <c r="Z280" s="20">
        <v>42951.666655092587</v>
      </c>
      <c r="AA280" s="26" t="s">
        <v>537</v>
      </c>
      <c r="AB280" s="31">
        <v>7479999966</v>
      </c>
      <c r="AC280" s="31">
        <v>475000002</v>
      </c>
    </row>
    <row r="281" spans="1:29" ht="60" customHeight="1" x14ac:dyDescent="0.2">
      <c r="A281" s="3" t="s">
        <v>915</v>
      </c>
      <c r="B281" s="19">
        <v>42216</v>
      </c>
      <c r="C281" s="19">
        <v>42258</v>
      </c>
      <c r="D281" s="25" t="s">
        <v>2060</v>
      </c>
      <c r="E281" s="71" t="s">
        <v>971</v>
      </c>
      <c r="F281" s="71" t="s">
        <v>1004</v>
      </c>
      <c r="G281" s="13" t="s">
        <v>259</v>
      </c>
      <c r="H281" s="27" t="s">
        <v>873</v>
      </c>
      <c r="I281" s="32" t="s">
        <v>797</v>
      </c>
      <c r="J281" s="115" t="s">
        <v>797</v>
      </c>
      <c r="K281" s="32" t="s">
        <v>797</v>
      </c>
      <c r="L281" s="32" t="s">
        <v>797</v>
      </c>
      <c r="M281" s="3" t="s">
        <v>1049</v>
      </c>
      <c r="N281" s="19">
        <v>42256</v>
      </c>
      <c r="O281" s="3" t="s">
        <v>80</v>
      </c>
      <c r="P281" s="3" t="s">
        <v>32</v>
      </c>
      <c r="Q281" s="71" t="s">
        <v>145</v>
      </c>
      <c r="R281" s="71" t="s">
        <v>34</v>
      </c>
      <c r="S281" s="3" t="s">
        <v>1071</v>
      </c>
      <c r="T281" s="29">
        <v>800000000</v>
      </c>
      <c r="U281" s="32">
        <v>1380</v>
      </c>
      <c r="V281" s="32">
        <v>26</v>
      </c>
      <c r="W281" s="32">
        <v>92</v>
      </c>
      <c r="X281" s="20">
        <v>42216.555914351848</v>
      </c>
      <c r="Y281" s="3" t="s">
        <v>512</v>
      </c>
      <c r="Z281" s="20">
        <v>42907.666655092587</v>
      </c>
      <c r="AA281" s="26" t="s">
        <v>516</v>
      </c>
      <c r="AB281" s="31">
        <v>7451806974</v>
      </c>
      <c r="AC281" s="31">
        <v>362794006</v>
      </c>
    </row>
    <row r="282" spans="1:29" ht="60" customHeight="1" x14ac:dyDescent="0.2">
      <c r="A282" s="3" t="s">
        <v>913</v>
      </c>
      <c r="B282" s="19">
        <v>42234</v>
      </c>
      <c r="C282" s="19">
        <v>42255</v>
      </c>
      <c r="D282" s="25" t="s">
        <v>2061</v>
      </c>
      <c r="E282" s="71" t="s">
        <v>969</v>
      </c>
      <c r="F282" s="81" t="s">
        <v>2367</v>
      </c>
      <c r="G282" s="13" t="s">
        <v>259</v>
      </c>
      <c r="H282" s="3">
        <v>544</v>
      </c>
      <c r="I282" s="32" t="s">
        <v>21</v>
      </c>
      <c r="J282" s="79" t="s">
        <v>1385</v>
      </c>
      <c r="K282" s="32" t="s">
        <v>22</v>
      </c>
      <c r="L282" s="71" t="s">
        <v>1386</v>
      </c>
      <c r="M282" s="3" t="s">
        <v>1047</v>
      </c>
      <c r="N282" s="19">
        <v>42256</v>
      </c>
      <c r="O282" s="3" t="s">
        <v>25</v>
      </c>
      <c r="P282" s="3" t="s">
        <v>32</v>
      </c>
      <c r="Q282" s="71" t="s">
        <v>43</v>
      </c>
      <c r="R282" s="71" t="s">
        <v>34</v>
      </c>
      <c r="S282" s="3" t="s">
        <v>65</v>
      </c>
      <c r="T282" s="29">
        <v>6000000</v>
      </c>
      <c r="U282" s="32">
        <v>0</v>
      </c>
      <c r="V282" s="32">
        <v>0</v>
      </c>
      <c r="W282" s="32">
        <v>0</v>
      </c>
      <c r="X282" s="20">
        <v>42234.867731481485</v>
      </c>
      <c r="Y282" s="3" t="s">
        <v>512</v>
      </c>
      <c r="Z282" s="20">
        <v>42395.62498842593</v>
      </c>
      <c r="AA282" s="26" t="s">
        <v>497</v>
      </c>
      <c r="AB282" s="31">
        <v>7570704978</v>
      </c>
      <c r="AC282" s="31">
        <v>532321003</v>
      </c>
    </row>
    <row r="283" spans="1:29" ht="60" customHeight="1" x14ac:dyDescent="0.2">
      <c r="A283" s="3" t="s">
        <v>916</v>
      </c>
      <c r="B283" s="19">
        <v>42248</v>
      </c>
      <c r="C283" s="19">
        <v>42270</v>
      </c>
      <c r="D283" s="25" t="s">
        <v>2062</v>
      </c>
      <c r="E283" s="71" t="s">
        <v>972</v>
      </c>
      <c r="F283" s="71" t="s">
        <v>1005</v>
      </c>
      <c r="G283" s="13" t="s">
        <v>259</v>
      </c>
      <c r="H283" s="27" t="s">
        <v>1809</v>
      </c>
      <c r="I283" s="32" t="s">
        <v>797</v>
      </c>
      <c r="J283" s="115" t="s">
        <v>797</v>
      </c>
      <c r="K283" s="32" t="s">
        <v>797</v>
      </c>
      <c r="L283" s="32" t="s">
        <v>797</v>
      </c>
      <c r="M283" s="3" t="s">
        <v>1050</v>
      </c>
      <c r="N283" s="19">
        <v>42269</v>
      </c>
      <c r="O283" s="3" t="s">
        <v>25</v>
      </c>
      <c r="P283" s="3" t="s">
        <v>32</v>
      </c>
      <c r="Q283" s="71" t="s">
        <v>1072</v>
      </c>
      <c r="R283" s="71" t="s">
        <v>34</v>
      </c>
      <c r="S283" s="3" t="s">
        <v>62</v>
      </c>
      <c r="T283" s="29">
        <v>1300000</v>
      </c>
      <c r="U283" s="32">
        <v>0</v>
      </c>
      <c r="V283" s="32">
        <v>4</v>
      </c>
      <c r="W283" s="32">
        <v>0</v>
      </c>
      <c r="X283" s="20">
        <v>42248.728854166664</v>
      </c>
      <c r="Y283" s="3" t="s">
        <v>512</v>
      </c>
      <c r="Z283" s="20">
        <v>42600.62498842593</v>
      </c>
      <c r="AA283" s="26" t="s">
        <v>518</v>
      </c>
      <c r="AB283" s="31">
        <v>7518407039</v>
      </c>
      <c r="AC283" s="31">
        <v>510763034</v>
      </c>
    </row>
    <row r="284" spans="1:29" ht="60" customHeight="1" x14ac:dyDescent="0.2">
      <c r="A284" s="3" t="s">
        <v>911</v>
      </c>
      <c r="B284" s="19">
        <v>42257</v>
      </c>
      <c r="C284" s="19">
        <v>42279</v>
      </c>
      <c r="D284" s="25" t="s">
        <v>2063</v>
      </c>
      <c r="E284" s="71" t="s">
        <v>967</v>
      </c>
      <c r="F284" s="71" t="s">
        <v>292</v>
      </c>
      <c r="G284" s="13" t="s">
        <v>259</v>
      </c>
      <c r="H284" s="3">
        <v>546</v>
      </c>
      <c r="I284" s="32" t="s">
        <v>21</v>
      </c>
      <c r="J284" s="71" t="s">
        <v>533</v>
      </c>
      <c r="K284" s="32" t="s">
        <v>22</v>
      </c>
      <c r="L284" s="71" t="s">
        <v>1386</v>
      </c>
      <c r="M284" s="3" t="s">
        <v>1045</v>
      </c>
      <c r="N284" s="19">
        <v>42254</v>
      </c>
      <c r="O284" s="3" t="s">
        <v>25</v>
      </c>
      <c r="P284" s="3" t="s">
        <v>32</v>
      </c>
      <c r="Q284" s="71" t="s">
        <v>43</v>
      </c>
      <c r="R284" s="71" t="s">
        <v>34</v>
      </c>
      <c r="S284" s="3" t="s">
        <v>35</v>
      </c>
      <c r="T284" s="29">
        <v>300000000</v>
      </c>
      <c r="U284" s="32">
        <v>500</v>
      </c>
      <c r="V284" s="32">
        <v>50</v>
      </c>
      <c r="W284" s="32">
        <v>50</v>
      </c>
      <c r="X284" s="20">
        <v>42257.789479166662</v>
      </c>
      <c r="Y284" s="3" t="s">
        <v>512</v>
      </c>
      <c r="Z284" s="20">
        <v>42487.62498842593</v>
      </c>
      <c r="AA284" s="26" t="s">
        <v>518</v>
      </c>
      <c r="AB284" s="31">
        <v>7532322031</v>
      </c>
      <c r="AC284" s="31">
        <v>511842994</v>
      </c>
    </row>
    <row r="285" spans="1:29" ht="60" customHeight="1" x14ac:dyDescent="0.2">
      <c r="A285" s="3" t="s">
        <v>918</v>
      </c>
      <c r="B285" s="19">
        <v>42264</v>
      </c>
      <c r="C285" s="19">
        <v>42286</v>
      </c>
      <c r="D285" s="25" t="s">
        <v>2064</v>
      </c>
      <c r="E285" s="71" t="s">
        <v>974</v>
      </c>
      <c r="F285" s="71" t="s">
        <v>254</v>
      </c>
      <c r="G285" s="13" t="s">
        <v>259</v>
      </c>
      <c r="H285" s="3">
        <v>547</v>
      </c>
      <c r="I285" s="32" t="s">
        <v>21</v>
      </c>
      <c r="J285" s="71" t="s">
        <v>177</v>
      </c>
      <c r="K285" s="35" t="s">
        <v>791</v>
      </c>
      <c r="L285" s="71" t="s">
        <v>809</v>
      </c>
      <c r="M285" s="3" t="s">
        <v>1052</v>
      </c>
      <c r="N285" s="19">
        <v>42298</v>
      </c>
      <c r="O285" s="3" t="s">
        <v>25</v>
      </c>
      <c r="P285" s="3" t="s">
        <v>32</v>
      </c>
      <c r="Q285" s="71" t="s">
        <v>57</v>
      </c>
      <c r="R285" s="71" t="s">
        <v>34</v>
      </c>
      <c r="S285" s="3" t="s">
        <v>202</v>
      </c>
      <c r="T285" s="29">
        <v>4500000</v>
      </c>
      <c r="U285" s="32">
        <v>10</v>
      </c>
      <c r="V285" s="32">
        <v>2</v>
      </c>
      <c r="W285" s="32">
        <v>10</v>
      </c>
      <c r="X285" s="20">
        <v>42264.537557870368</v>
      </c>
      <c r="Y285" s="3" t="s">
        <v>512</v>
      </c>
      <c r="Z285" s="20">
        <v>42395.62498842593</v>
      </c>
      <c r="AA285" s="26" t="s">
        <v>497</v>
      </c>
      <c r="AB285" s="31">
        <v>7445267997</v>
      </c>
      <c r="AC285" s="31">
        <v>354649018</v>
      </c>
    </row>
    <row r="286" spans="1:29" ht="60" customHeight="1" x14ac:dyDescent="0.2">
      <c r="A286" s="3" t="s">
        <v>920</v>
      </c>
      <c r="B286" s="19">
        <v>42264</v>
      </c>
      <c r="C286" s="19">
        <v>42286</v>
      </c>
      <c r="D286" s="25" t="s">
        <v>2065</v>
      </c>
      <c r="E286" s="71" t="s">
        <v>976</v>
      </c>
      <c r="F286" s="71" t="s">
        <v>1007</v>
      </c>
      <c r="G286" s="13" t="s">
        <v>259</v>
      </c>
      <c r="H286" s="3">
        <v>547</v>
      </c>
      <c r="I286" s="32" t="s">
        <v>21</v>
      </c>
      <c r="J286" s="71" t="s">
        <v>177</v>
      </c>
      <c r="K286" s="32" t="s">
        <v>22</v>
      </c>
      <c r="L286" s="71" t="s">
        <v>1386</v>
      </c>
      <c r="M286" s="3" t="s">
        <v>1054</v>
      </c>
      <c r="N286" s="19">
        <v>42298</v>
      </c>
      <c r="O286" s="3" t="s">
        <v>25</v>
      </c>
      <c r="P286" s="3" t="s">
        <v>32</v>
      </c>
      <c r="Q286" s="71" t="s">
        <v>33</v>
      </c>
      <c r="R286" s="71" t="s">
        <v>34</v>
      </c>
      <c r="S286" s="3" t="s">
        <v>158</v>
      </c>
      <c r="T286" s="29">
        <v>1069668</v>
      </c>
      <c r="U286" s="32">
        <v>35</v>
      </c>
      <c r="V286" s="32">
        <v>8</v>
      </c>
      <c r="W286" s="32">
        <v>15</v>
      </c>
      <c r="X286" s="20">
        <v>42264.576689814814</v>
      </c>
      <c r="Y286" s="3" t="s">
        <v>512</v>
      </c>
      <c r="Z286" s="20">
        <v>42473.62498842593</v>
      </c>
      <c r="AA286" s="26" t="s">
        <v>516</v>
      </c>
      <c r="AB286" s="31">
        <v>7432570005</v>
      </c>
      <c r="AC286" s="31">
        <v>441681964</v>
      </c>
    </row>
    <row r="287" spans="1:29" ht="60" customHeight="1" x14ac:dyDescent="0.2">
      <c r="A287" s="3" t="s">
        <v>921</v>
      </c>
      <c r="B287" s="19">
        <v>42264</v>
      </c>
      <c r="C287" s="19">
        <v>42286</v>
      </c>
      <c r="D287" s="25" t="s">
        <v>2066</v>
      </c>
      <c r="E287" s="71" t="s">
        <v>977</v>
      </c>
      <c r="F287" s="71" t="s">
        <v>314</v>
      </c>
      <c r="G287" s="13" t="s">
        <v>259</v>
      </c>
      <c r="H287" s="3">
        <v>547</v>
      </c>
      <c r="I287" s="32" t="s">
        <v>21</v>
      </c>
      <c r="J287" s="71" t="s">
        <v>533</v>
      </c>
      <c r="K287" s="32" t="s">
        <v>22</v>
      </c>
      <c r="L287" s="71" t="s">
        <v>1386</v>
      </c>
      <c r="M287" s="3" t="s">
        <v>1055</v>
      </c>
      <c r="N287" s="19">
        <v>42298</v>
      </c>
      <c r="O287" s="3" t="s">
        <v>25</v>
      </c>
      <c r="P287" s="3" t="s">
        <v>32</v>
      </c>
      <c r="Q287" s="71" t="s">
        <v>53</v>
      </c>
      <c r="R287" s="71" t="s">
        <v>34</v>
      </c>
      <c r="S287" s="3" t="s">
        <v>65</v>
      </c>
      <c r="T287" s="29">
        <v>2500000</v>
      </c>
      <c r="U287" s="32">
        <v>40</v>
      </c>
      <c r="V287" s="32">
        <v>3</v>
      </c>
      <c r="W287" s="32">
        <v>10</v>
      </c>
      <c r="X287" s="20">
        <v>42264.519039351857</v>
      </c>
      <c r="Y287" s="3" t="s">
        <v>512</v>
      </c>
      <c r="Z287" s="20">
        <v>42424.62498842593</v>
      </c>
      <c r="AA287" s="26" t="s">
        <v>497</v>
      </c>
      <c r="AB287" s="31">
        <v>7223485998</v>
      </c>
      <c r="AC287" s="31">
        <v>444210002</v>
      </c>
    </row>
    <row r="288" spans="1:29" ht="60" customHeight="1" x14ac:dyDescent="0.2">
      <c r="A288" s="3" t="s">
        <v>1399</v>
      </c>
      <c r="B288" s="19">
        <v>42264</v>
      </c>
      <c r="C288" s="19">
        <v>42286</v>
      </c>
      <c r="D288" s="25" t="s">
        <v>2067</v>
      </c>
      <c r="E288" s="78" t="s">
        <v>1376</v>
      </c>
      <c r="F288" s="71" t="s">
        <v>1321</v>
      </c>
      <c r="G288" s="36" t="s">
        <v>259</v>
      </c>
      <c r="H288" s="3">
        <v>547</v>
      </c>
      <c r="I288" s="32" t="s">
        <v>21</v>
      </c>
      <c r="J288" s="71" t="s">
        <v>1384</v>
      </c>
      <c r="K288" s="32" t="s">
        <v>22</v>
      </c>
      <c r="L288" s="71" t="s">
        <v>1389</v>
      </c>
      <c r="M288" s="3" t="s">
        <v>1400</v>
      </c>
      <c r="N288" s="19">
        <v>42298</v>
      </c>
      <c r="O288" s="25" t="s">
        <v>25</v>
      </c>
      <c r="P288" s="26" t="s">
        <v>32</v>
      </c>
      <c r="Q288" s="78" t="s">
        <v>33</v>
      </c>
      <c r="R288" s="78" t="s">
        <v>34</v>
      </c>
      <c r="S288" s="26" t="s">
        <v>232</v>
      </c>
      <c r="T288" s="29">
        <v>1500000000</v>
      </c>
      <c r="U288" s="32">
        <v>5000</v>
      </c>
      <c r="V288" s="32">
        <v>2500</v>
      </c>
      <c r="W288" s="32">
        <v>0</v>
      </c>
      <c r="X288" s="30">
        <v>42264.576782407406</v>
      </c>
      <c r="Y288" s="26" t="s">
        <v>777</v>
      </c>
      <c r="Z288" s="30">
        <v>42310.747129629628</v>
      </c>
      <c r="AA288" s="26" t="s">
        <v>537</v>
      </c>
      <c r="AB288" s="31">
        <v>7464462951</v>
      </c>
      <c r="AC288" s="31">
        <v>464135971</v>
      </c>
    </row>
    <row r="289" spans="1:29" ht="60" customHeight="1" x14ac:dyDescent="0.2">
      <c r="A289" s="3" t="s">
        <v>914</v>
      </c>
      <c r="B289" s="19">
        <v>42265</v>
      </c>
      <c r="C289" s="19">
        <v>42255</v>
      </c>
      <c r="D289" s="25" t="s">
        <v>2068</v>
      </c>
      <c r="E289" s="71" t="s">
        <v>970</v>
      </c>
      <c r="F289" s="71" t="s">
        <v>1003</v>
      </c>
      <c r="G289" s="13" t="s">
        <v>259</v>
      </c>
      <c r="H289" s="27" t="s">
        <v>1809</v>
      </c>
      <c r="I289" s="32" t="s">
        <v>797</v>
      </c>
      <c r="J289" s="115" t="s">
        <v>797</v>
      </c>
      <c r="K289" s="32" t="s">
        <v>797</v>
      </c>
      <c r="L289" s="32" t="s">
        <v>797</v>
      </c>
      <c r="M289" s="3" t="s">
        <v>1048</v>
      </c>
      <c r="N289" s="19">
        <v>42256</v>
      </c>
      <c r="O289" s="3" t="s">
        <v>25</v>
      </c>
      <c r="P289" s="3" t="s">
        <v>32</v>
      </c>
      <c r="Q289" s="71" t="s">
        <v>43</v>
      </c>
      <c r="R289" s="71" t="s">
        <v>34</v>
      </c>
      <c r="S289" s="3" t="s">
        <v>220</v>
      </c>
      <c r="T289" s="29">
        <v>450000</v>
      </c>
      <c r="U289" s="32">
        <v>12</v>
      </c>
      <c r="V289" s="32">
        <v>3</v>
      </c>
      <c r="W289" s="32">
        <v>10</v>
      </c>
      <c r="X289" s="20">
        <v>42234.875983796301</v>
      </c>
      <c r="Y289" s="3" t="s">
        <v>512</v>
      </c>
      <c r="Z289" s="20">
        <v>42527.666655092587</v>
      </c>
      <c r="AA289" s="26" t="s">
        <v>516</v>
      </c>
      <c r="AB289" s="31">
        <v>7510239984</v>
      </c>
      <c r="AC289" s="31">
        <v>505941018</v>
      </c>
    </row>
    <row r="290" spans="1:29" ht="60" customHeight="1" x14ac:dyDescent="0.2">
      <c r="A290" s="3" t="s">
        <v>919</v>
      </c>
      <c r="B290" s="19">
        <v>42272</v>
      </c>
      <c r="C290" s="19">
        <v>42296</v>
      </c>
      <c r="D290" s="25" t="s">
        <v>2069</v>
      </c>
      <c r="E290" s="71" t="s">
        <v>975</v>
      </c>
      <c r="F290" s="71" t="s">
        <v>1006</v>
      </c>
      <c r="G290" s="13" t="s">
        <v>259</v>
      </c>
      <c r="H290" s="3">
        <v>547</v>
      </c>
      <c r="I290" s="32" t="s">
        <v>21</v>
      </c>
      <c r="J290" s="79" t="s">
        <v>1387</v>
      </c>
      <c r="K290" s="32" t="s">
        <v>22</v>
      </c>
      <c r="L290" s="71" t="s">
        <v>1386</v>
      </c>
      <c r="M290" s="3" t="s">
        <v>1053</v>
      </c>
      <c r="N290" s="19">
        <v>42298</v>
      </c>
      <c r="O290" s="3" t="s">
        <v>25</v>
      </c>
      <c r="P290" s="3" t="s">
        <v>32</v>
      </c>
      <c r="Q290" s="71" t="s">
        <v>39</v>
      </c>
      <c r="R290" s="71" t="s">
        <v>34</v>
      </c>
      <c r="S290" s="3" t="s">
        <v>158</v>
      </c>
      <c r="T290" s="29">
        <v>6700000</v>
      </c>
      <c r="U290" s="32">
        <v>48</v>
      </c>
      <c r="V290" s="32">
        <v>30</v>
      </c>
      <c r="W290" s="32">
        <v>7</v>
      </c>
      <c r="X290" s="20">
        <v>42272.694374999999</v>
      </c>
      <c r="Y290" s="3" t="s">
        <v>512</v>
      </c>
      <c r="Z290" s="20">
        <v>42472.62498842593</v>
      </c>
      <c r="AA290" s="26" t="s">
        <v>516</v>
      </c>
      <c r="AB290" s="31">
        <v>7386615054</v>
      </c>
      <c r="AC290" s="31">
        <v>362398045</v>
      </c>
    </row>
    <row r="291" spans="1:29" ht="60" customHeight="1" x14ac:dyDescent="0.2">
      <c r="A291" s="3" t="s">
        <v>917</v>
      </c>
      <c r="B291" s="19">
        <v>42277</v>
      </c>
      <c r="C291" s="19">
        <v>42299</v>
      </c>
      <c r="D291" s="25" t="s">
        <v>2070</v>
      </c>
      <c r="E291" s="71" t="s">
        <v>973</v>
      </c>
      <c r="F291" s="71" t="s">
        <v>998</v>
      </c>
      <c r="G291" s="13" t="s">
        <v>259</v>
      </c>
      <c r="H291" s="3">
        <v>547</v>
      </c>
      <c r="I291" s="32" t="s">
        <v>21</v>
      </c>
      <c r="J291" s="79" t="s">
        <v>1387</v>
      </c>
      <c r="K291" s="32" t="s">
        <v>22</v>
      </c>
      <c r="L291" s="71" t="s">
        <v>1386</v>
      </c>
      <c r="M291" s="3" t="s">
        <v>1051</v>
      </c>
      <c r="N291" s="19">
        <v>42298</v>
      </c>
      <c r="O291" s="3" t="s">
        <v>25</v>
      </c>
      <c r="P291" s="3" t="s">
        <v>32</v>
      </c>
      <c r="Q291" s="71" t="s">
        <v>39</v>
      </c>
      <c r="R291" s="71" t="s">
        <v>34</v>
      </c>
      <c r="S291" s="3" t="s">
        <v>1069</v>
      </c>
      <c r="T291" s="29">
        <v>40000000</v>
      </c>
      <c r="U291" s="32">
        <v>60</v>
      </c>
      <c r="V291" s="32">
        <v>0</v>
      </c>
      <c r="W291" s="32">
        <v>30</v>
      </c>
      <c r="X291" s="20">
        <v>42277.698993055557</v>
      </c>
      <c r="Y291" s="3" t="s">
        <v>512</v>
      </c>
      <c r="Z291" s="20">
        <v>42487.62498842593</v>
      </c>
      <c r="AA291" s="26" t="s">
        <v>537</v>
      </c>
      <c r="AB291" s="31">
        <v>7326830165</v>
      </c>
      <c r="AC291" s="31">
        <v>495877532</v>
      </c>
    </row>
    <row r="292" spans="1:29" ht="60" customHeight="1" x14ac:dyDescent="0.2">
      <c r="A292" s="3" t="s">
        <v>922</v>
      </c>
      <c r="B292" s="19">
        <v>42299</v>
      </c>
      <c r="C292" s="19">
        <v>42332</v>
      </c>
      <c r="D292" s="25" t="s">
        <v>2071</v>
      </c>
      <c r="E292" s="71" t="s">
        <v>978</v>
      </c>
      <c r="F292" s="71" t="s">
        <v>301</v>
      </c>
      <c r="G292" s="13" t="s">
        <v>259</v>
      </c>
      <c r="H292" s="3">
        <v>549</v>
      </c>
      <c r="I292" s="32" t="s">
        <v>21</v>
      </c>
      <c r="J292" s="71" t="s">
        <v>177</v>
      </c>
      <c r="K292" s="32" t="s">
        <v>22</v>
      </c>
      <c r="L292" s="71" t="s">
        <v>1389</v>
      </c>
      <c r="M292" s="3" t="s">
        <v>1056</v>
      </c>
      <c r="N292" s="19">
        <v>42332</v>
      </c>
      <c r="O292" s="3" t="s">
        <v>25</v>
      </c>
      <c r="P292" s="3" t="s">
        <v>32</v>
      </c>
      <c r="Q292" s="71" t="s">
        <v>61</v>
      </c>
      <c r="R292" s="71" t="s">
        <v>34</v>
      </c>
      <c r="S292" s="3" t="s">
        <v>65</v>
      </c>
      <c r="T292" s="29">
        <v>1000000</v>
      </c>
      <c r="U292" s="32">
        <v>24</v>
      </c>
      <c r="V292" s="32">
        <v>2</v>
      </c>
      <c r="W292" s="32">
        <v>8</v>
      </c>
      <c r="X292" s="20">
        <v>42299.695219907408</v>
      </c>
      <c r="Y292" s="3" t="s">
        <v>512</v>
      </c>
      <c r="Z292" s="20">
        <v>42450.62498842593</v>
      </c>
      <c r="AA292" s="26" t="s">
        <v>497</v>
      </c>
      <c r="AB292" s="31">
        <v>7544179022</v>
      </c>
      <c r="AC292" s="31">
        <v>441321958</v>
      </c>
    </row>
    <row r="293" spans="1:29" ht="60" customHeight="1" x14ac:dyDescent="0.2">
      <c r="A293" s="3" t="s">
        <v>923</v>
      </c>
      <c r="B293" s="19">
        <v>42299</v>
      </c>
      <c r="C293" s="19">
        <v>42320</v>
      </c>
      <c r="D293" s="25" t="s">
        <v>2072</v>
      </c>
      <c r="E293" s="71" t="s">
        <v>979</v>
      </c>
      <c r="F293" s="71" t="s">
        <v>1007</v>
      </c>
      <c r="G293" s="13" t="s">
        <v>259</v>
      </c>
      <c r="H293" s="3">
        <v>549</v>
      </c>
      <c r="I293" s="32" t="s">
        <v>21</v>
      </c>
      <c r="J293" s="79" t="s">
        <v>1390</v>
      </c>
      <c r="K293" s="32" t="s">
        <v>22</v>
      </c>
      <c r="L293" s="71" t="s">
        <v>1389</v>
      </c>
      <c r="M293" s="3" t="s">
        <v>1057</v>
      </c>
      <c r="N293" s="19">
        <v>42332</v>
      </c>
      <c r="O293" s="3" t="s">
        <v>25</v>
      </c>
      <c r="P293" s="3" t="s">
        <v>32</v>
      </c>
      <c r="Q293" s="71" t="s">
        <v>33</v>
      </c>
      <c r="R293" s="71" t="s">
        <v>34</v>
      </c>
      <c r="S293" s="3" t="s">
        <v>191</v>
      </c>
      <c r="T293" s="29">
        <v>258400.00000000003</v>
      </c>
      <c r="U293" s="32">
        <v>10</v>
      </c>
      <c r="V293" s="32">
        <v>2</v>
      </c>
      <c r="W293" s="32">
        <v>6</v>
      </c>
      <c r="X293" s="20">
        <v>42299.811747685184</v>
      </c>
      <c r="Y293" s="3" t="s">
        <v>512</v>
      </c>
      <c r="Z293" s="20">
        <v>42502.62498842593</v>
      </c>
      <c r="AA293" s="26" t="s">
        <v>516</v>
      </c>
      <c r="AB293" s="31">
        <v>7421553004</v>
      </c>
      <c r="AC293" s="31">
        <v>414857015</v>
      </c>
    </row>
    <row r="294" spans="1:29" ht="60" customHeight="1" x14ac:dyDescent="0.2">
      <c r="A294" s="3" t="s">
        <v>924</v>
      </c>
      <c r="B294" s="19">
        <v>42299</v>
      </c>
      <c r="C294" s="19">
        <v>42320</v>
      </c>
      <c r="D294" s="25" t="s">
        <v>2073</v>
      </c>
      <c r="E294" s="71" t="s">
        <v>980</v>
      </c>
      <c r="F294" s="71" t="s">
        <v>1007</v>
      </c>
      <c r="G294" s="13" t="s">
        <v>259</v>
      </c>
      <c r="H294" s="3">
        <v>549</v>
      </c>
      <c r="I294" s="32" t="s">
        <v>21</v>
      </c>
      <c r="J294" s="79" t="s">
        <v>1388</v>
      </c>
      <c r="K294" s="32" t="s">
        <v>22</v>
      </c>
      <c r="L294" s="71" t="s">
        <v>1389</v>
      </c>
      <c r="M294" s="3" t="s">
        <v>1058</v>
      </c>
      <c r="N294" s="19">
        <v>42332</v>
      </c>
      <c r="O294" s="3" t="s">
        <v>25</v>
      </c>
      <c r="P294" s="3" t="s">
        <v>32</v>
      </c>
      <c r="Q294" s="71" t="s">
        <v>33</v>
      </c>
      <c r="R294" s="71" t="s">
        <v>34</v>
      </c>
      <c r="S294" s="3" t="s">
        <v>191</v>
      </c>
      <c r="T294" s="29">
        <v>279575</v>
      </c>
      <c r="U294" s="32">
        <v>12</v>
      </c>
      <c r="V294" s="32">
        <v>2</v>
      </c>
      <c r="W294" s="32">
        <v>6</v>
      </c>
      <c r="X294" s="20">
        <v>42299.688402777778</v>
      </c>
      <c r="Y294" s="3" t="s">
        <v>512</v>
      </c>
      <c r="Z294" s="20">
        <v>42517.666655092587</v>
      </c>
      <c r="AA294" s="26" t="s">
        <v>516</v>
      </c>
      <c r="AB294" s="31">
        <v>7467473996</v>
      </c>
      <c r="AC294" s="31">
        <v>468023979</v>
      </c>
    </row>
    <row r="295" spans="1:29" ht="60" customHeight="1" x14ac:dyDescent="0.2">
      <c r="A295" s="3" t="s">
        <v>925</v>
      </c>
      <c r="B295" s="19">
        <v>42299</v>
      </c>
      <c r="C295" s="19">
        <v>42341</v>
      </c>
      <c r="D295" s="25" t="s">
        <v>2074</v>
      </c>
      <c r="E295" s="71" t="s">
        <v>981</v>
      </c>
      <c r="F295" s="71" t="s">
        <v>2368</v>
      </c>
      <c r="G295" s="13" t="s">
        <v>259</v>
      </c>
      <c r="H295" s="3">
        <v>549</v>
      </c>
      <c r="I295" s="32" t="s">
        <v>21</v>
      </c>
      <c r="J295" s="71" t="s">
        <v>1391</v>
      </c>
      <c r="K295" s="32" t="s">
        <v>22</v>
      </c>
      <c r="L295" s="71" t="s">
        <v>1389</v>
      </c>
      <c r="M295" s="3" t="s">
        <v>1059</v>
      </c>
      <c r="N295" s="19">
        <v>42332</v>
      </c>
      <c r="O295" s="3" t="s">
        <v>80</v>
      </c>
      <c r="P295" s="3" t="s">
        <v>32</v>
      </c>
      <c r="Q295" s="71" t="s">
        <v>61</v>
      </c>
      <c r="R295" s="71" t="s">
        <v>34</v>
      </c>
      <c r="S295" s="3" t="s">
        <v>207</v>
      </c>
      <c r="T295" s="29">
        <v>657000</v>
      </c>
      <c r="U295" s="32">
        <v>23</v>
      </c>
      <c r="V295" s="32">
        <v>9</v>
      </c>
      <c r="W295" s="32">
        <v>9</v>
      </c>
      <c r="X295" s="20">
        <v>42299.834872685184</v>
      </c>
      <c r="Y295" s="3" t="s">
        <v>536</v>
      </c>
      <c r="Z295" s="20">
        <v>42507.666655092587</v>
      </c>
      <c r="AA295" s="26" t="s">
        <v>518</v>
      </c>
      <c r="AB295" s="31">
        <v>7605740183</v>
      </c>
      <c r="AC295" s="31">
        <v>444525114</v>
      </c>
    </row>
    <row r="296" spans="1:29" ht="60" customHeight="1" x14ac:dyDescent="0.2">
      <c r="A296" s="3" t="s">
        <v>927</v>
      </c>
      <c r="B296" s="19">
        <v>42317</v>
      </c>
      <c r="C296" s="19">
        <v>42338</v>
      </c>
      <c r="D296" s="25" t="s">
        <v>2075</v>
      </c>
      <c r="E296" s="71" t="s">
        <v>983</v>
      </c>
      <c r="F296" s="71" t="s">
        <v>641</v>
      </c>
      <c r="G296" s="13" t="s">
        <v>259</v>
      </c>
      <c r="H296" s="3">
        <v>550</v>
      </c>
      <c r="I296" s="32" t="s">
        <v>21</v>
      </c>
      <c r="J296" s="79" t="s">
        <v>1390</v>
      </c>
      <c r="K296" s="32" t="s">
        <v>22</v>
      </c>
      <c r="L296" s="71" t="s">
        <v>1389</v>
      </c>
      <c r="M296" s="3" t="s">
        <v>1061</v>
      </c>
      <c r="N296" s="19">
        <v>42342</v>
      </c>
      <c r="O296" s="3" t="s">
        <v>25</v>
      </c>
      <c r="P296" s="3" t="s">
        <v>32</v>
      </c>
      <c r="Q296" s="71" t="s">
        <v>43</v>
      </c>
      <c r="R296" s="71" t="s">
        <v>34</v>
      </c>
      <c r="S296" s="3" t="s">
        <v>40</v>
      </c>
      <c r="T296" s="29">
        <v>248779</v>
      </c>
      <c r="U296" s="32">
        <v>12</v>
      </c>
      <c r="V296" s="32">
        <v>4</v>
      </c>
      <c r="W296" s="32">
        <v>5</v>
      </c>
      <c r="X296" s="20">
        <v>42317.805844907409</v>
      </c>
      <c r="Y296" s="3" t="s">
        <v>512</v>
      </c>
      <c r="Z296" s="20">
        <v>42502.62498842593</v>
      </c>
      <c r="AA296" s="26" t="s">
        <v>518</v>
      </c>
      <c r="AB296" s="31">
        <v>7539092020</v>
      </c>
      <c r="AC296" s="31">
        <v>510503006</v>
      </c>
    </row>
    <row r="297" spans="1:29" ht="60" customHeight="1" x14ac:dyDescent="0.2">
      <c r="A297" s="3" t="s">
        <v>926</v>
      </c>
      <c r="B297" s="19">
        <v>42326</v>
      </c>
      <c r="C297" s="19">
        <v>42348</v>
      </c>
      <c r="D297" s="25" t="s">
        <v>2076</v>
      </c>
      <c r="E297" s="71" t="s">
        <v>982</v>
      </c>
      <c r="F297" s="71" t="s">
        <v>292</v>
      </c>
      <c r="G297" s="13" t="s">
        <v>259</v>
      </c>
      <c r="H297" s="3">
        <v>550</v>
      </c>
      <c r="I297" s="32" t="s">
        <v>21</v>
      </c>
      <c r="J297" s="71" t="s">
        <v>1392</v>
      </c>
      <c r="K297" s="32" t="s">
        <v>22</v>
      </c>
      <c r="L297" s="71" t="s">
        <v>1389</v>
      </c>
      <c r="M297" s="3" t="s">
        <v>1060</v>
      </c>
      <c r="N297" s="19">
        <v>42342</v>
      </c>
      <c r="O297" s="3" t="s">
        <v>25</v>
      </c>
      <c r="P297" s="3" t="s">
        <v>32</v>
      </c>
      <c r="Q297" s="71" t="s">
        <v>43</v>
      </c>
      <c r="R297" s="114" t="s">
        <v>34</v>
      </c>
      <c r="S297" s="3" t="s">
        <v>70</v>
      </c>
      <c r="T297" s="29">
        <v>87410000</v>
      </c>
      <c r="U297" s="32">
        <v>331</v>
      </c>
      <c r="V297" s="32">
        <v>46</v>
      </c>
      <c r="W297" s="32">
        <v>41</v>
      </c>
      <c r="X297" s="20">
        <v>42326.804444444446</v>
      </c>
      <c r="Y297" s="3" t="s">
        <v>512</v>
      </c>
      <c r="Z297" s="20">
        <v>42527.666655092587</v>
      </c>
      <c r="AA297" s="26" t="s">
        <v>497</v>
      </c>
      <c r="AB297" s="31">
        <v>7532522950</v>
      </c>
      <c r="AC297" s="31">
        <v>511674960</v>
      </c>
    </row>
    <row r="298" spans="1:29" ht="60" customHeight="1" x14ac:dyDescent="0.2">
      <c r="A298" s="3" t="s">
        <v>929</v>
      </c>
      <c r="B298" s="19">
        <v>42328</v>
      </c>
      <c r="C298" s="19">
        <v>42352</v>
      </c>
      <c r="D298" s="25" t="s">
        <v>2077</v>
      </c>
      <c r="E298" s="82" t="s">
        <v>2369</v>
      </c>
      <c r="F298" s="71" t="s">
        <v>1008</v>
      </c>
      <c r="G298" s="13" t="s">
        <v>259</v>
      </c>
      <c r="H298" s="3">
        <v>552</v>
      </c>
      <c r="I298" s="32" t="s">
        <v>21</v>
      </c>
      <c r="J298" s="71" t="s">
        <v>1384</v>
      </c>
      <c r="K298" s="32" t="s">
        <v>22</v>
      </c>
      <c r="L298" s="71" t="s">
        <v>1389</v>
      </c>
      <c r="M298" s="3" t="s">
        <v>1063</v>
      </c>
      <c r="N298" s="19">
        <v>42367</v>
      </c>
      <c r="O298" s="3" t="s">
        <v>25</v>
      </c>
      <c r="P298" s="3" t="s">
        <v>32</v>
      </c>
      <c r="Q298" s="71" t="s">
        <v>39</v>
      </c>
      <c r="R298" s="71" t="s">
        <v>34</v>
      </c>
      <c r="S298" s="3" t="s">
        <v>70</v>
      </c>
      <c r="T298" s="29">
        <v>50000000</v>
      </c>
      <c r="U298" s="32">
        <v>150</v>
      </c>
      <c r="V298" s="32">
        <v>4</v>
      </c>
      <c r="W298" s="32">
        <v>20</v>
      </c>
      <c r="X298" s="20">
        <v>42328.669016203705</v>
      </c>
      <c r="Y298" s="3" t="s">
        <v>512</v>
      </c>
      <c r="Z298" s="20">
        <v>42502.62498842593</v>
      </c>
      <c r="AA298" s="26" t="s">
        <v>497</v>
      </c>
      <c r="AB298" s="31">
        <v>7343325052</v>
      </c>
      <c r="AC298" s="31">
        <v>540545961</v>
      </c>
    </row>
    <row r="299" spans="1:29" ht="60" customHeight="1" x14ac:dyDescent="0.2">
      <c r="A299" s="3" t="s">
        <v>928</v>
      </c>
      <c r="B299" s="19">
        <v>42339</v>
      </c>
      <c r="C299" s="19">
        <v>42361</v>
      </c>
      <c r="D299" s="25" t="s">
        <v>2078</v>
      </c>
      <c r="E299" s="71" t="s">
        <v>984</v>
      </c>
      <c r="F299" s="71" t="s">
        <v>67</v>
      </c>
      <c r="G299" s="13" t="s">
        <v>259</v>
      </c>
      <c r="H299" s="27" t="s">
        <v>873</v>
      </c>
      <c r="I299" s="32" t="s">
        <v>797</v>
      </c>
      <c r="J299" s="115" t="s">
        <v>797</v>
      </c>
      <c r="K299" s="32" t="s">
        <v>797</v>
      </c>
      <c r="L299" s="32" t="s">
        <v>797</v>
      </c>
      <c r="M299" s="3" t="s">
        <v>1062</v>
      </c>
      <c r="N299" s="19">
        <v>42355</v>
      </c>
      <c r="O299" s="3" t="s">
        <v>25</v>
      </c>
      <c r="P299" s="3" t="s">
        <v>32</v>
      </c>
      <c r="Q299" s="71" t="s">
        <v>57</v>
      </c>
      <c r="R299" s="71" t="s">
        <v>34</v>
      </c>
      <c r="S299" s="3" t="s">
        <v>93</v>
      </c>
      <c r="T299" s="29">
        <v>240000000</v>
      </c>
      <c r="U299" s="32">
        <v>140</v>
      </c>
      <c r="V299" s="32">
        <v>300</v>
      </c>
      <c r="W299" s="32">
        <v>0</v>
      </c>
      <c r="X299" s="20">
        <v>42339.844918981486</v>
      </c>
      <c r="Y299" s="3" t="s">
        <v>512</v>
      </c>
      <c r="Z299" s="20">
        <v>42720.62498842593</v>
      </c>
      <c r="AA299" s="26" t="s">
        <v>779</v>
      </c>
      <c r="AB299" s="31">
        <v>7447787996</v>
      </c>
      <c r="AC299" s="31">
        <v>359132975</v>
      </c>
    </row>
    <row r="300" spans="1:29" ht="60" customHeight="1" x14ac:dyDescent="0.2">
      <c r="A300" s="3" t="s">
        <v>1394</v>
      </c>
      <c r="B300" s="19">
        <v>42353</v>
      </c>
      <c r="C300" s="19">
        <v>42397</v>
      </c>
      <c r="D300" s="25" t="s">
        <v>2079</v>
      </c>
      <c r="E300" s="71" t="s">
        <v>1074</v>
      </c>
      <c r="F300" s="71" t="s">
        <v>1393</v>
      </c>
      <c r="G300" s="36" t="s">
        <v>259</v>
      </c>
      <c r="H300" s="27" t="s">
        <v>1809</v>
      </c>
      <c r="I300" s="32" t="s">
        <v>797</v>
      </c>
      <c r="J300" s="115" t="s">
        <v>797</v>
      </c>
      <c r="K300" s="32" t="s">
        <v>797</v>
      </c>
      <c r="L300" s="32" t="s">
        <v>797</v>
      </c>
      <c r="M300" s="3" t="s">
        <v>1395</v>
      </c>
      <c r="N300" s="19">
        <v>42793</v>
      </c>
      <c r="O300" s="25" t="s">
        <v>80</v>
      </c>
      <c r="P300" s="26" t="s">
        <v>32</v>
      </c>
      <c r="Q300" s="78" t="s">
        <v>39</v>
      </c>
      <c r="R300" s="78" t="s">
        <v>34</v>
      </c>
      <c r="S300" s="26" t="s">
        <v>232</v>
      </c>
      <c r="T300" s="29">
        <v>6600000</v>
      </c>
      <c r="U300" s="32">
        <v>10</v>
      </c>
      <c r="V300" s="32">
        <v>143</v>
      </c>
      <c r="W300" s="32">
        <v>27</v>
      </c>
      <c r="X300" s="30">
        <v>42353.815763888888</v>
      </c>
      <c r="Y300" s="37" t="s">
        <v>512</v>
      </c>
      <c r="Z300" s="30">
        <v>43047.62498842593</v>
      </c>
      <c r="AA300" s="26" t="s">
        <v>537</v>
      </c>
      <c r="AB300" s="31">
        <v>7363434964</v>
      </c>
      <c r="AC300" s="31">
        <v>354719950</v>
      </c>
    </row>
    <row r="301" spans="1:29" ht="60" customHeight="1" x14ac:dyDescent="0.2">
      <c r="A301" s="3" t="s">
        <v>1397</v>
      </c>
      <c r="B301" s="19">
        <v>42354</v>
      </c>
      <c r="C301" s="19">
        <v>42377</v>
      </c>
      <c r="D301" s="32" t="s">
        <v>1814</v>
      </c>
      <c r="E301" s="78" t="s">
        <v>1076</v>
      </c>
      <c r="F301" s="71" t="s">
        <v>1005</v>
      </c>
      <c r="G301" s="36" t="s">
        <v>259</v>
      </c>
      <c r="H301" s="35">
        <v>553</v>
      </c>
      <c r="I301" s="33" t="s">
        <v>21</v>
      </c>
      <c r="J301" s="79" t="s">
        <v>1390</v>
      </c>
      <c r="K301" s="33" t="s">
        <v>791</v>
      </c>
      <c r="L301" s="79" t="s">
        <v>809</v>
      </c>
      <c r="M301" s="3" t="s">
        <v>1150</v>
      </c>
      <c r="N301" s="19">
        <v>42391</v>
      </c>
      <c r="O301" s="26" t="s">
        <v>25</v>
      </c>
      <c r="P301" s="26" t="s">
        <v>32</v>
      </c>
      <c r="Q301" s="78" t="s">
        <v>43</v>
      </c>
      <c r="R301" s="78" t="s">
        <v>34</v>
      </c>
      <c r="S301" s="26" t="s">
        <v>35</v>
      </c>
      <c r="T301" s="29">
        <v>1200000</v>
      </c>
      <c r="U301" s="32">
        <v>19</v>
      </c>
      <c r="V301" s="32">
        <v>1</v>
      </c>
      <c r="W301" s="32">
        <v>10</v>
      </c>
      <c r="X301" s="30">
        <v>42354.855543981481</v>
      </c>
      <c r="Y301" s="30" t="s">
        <v>536</v>
      </c>
      <c r="Z301" s="30">
        <v>43231.62498842593</v>
      </c>
      <c r="AA301" s="61" t="s">
        <v>518</v>
      </c>
      <c r="AB301" s="31">
        <v>7518440964</v>
      </c>
      <c r="AC301" s="31">
        <v>510844039</v>
      </c>
    </row>
    <row r="302" spans="1:29" ht="60" customHeight="1" x14ac:dyDescent="0.2">
      <c r="A302" s="3" t="s">
        <v>1109</v>
      </c>
      <c r="B302" s="19">
        <v>42359</v>
      </c>
      <c r="C302" s="19">
        <v>42382</v>
      </c>
      <c r="D302" s="32" t="s">
        <v>1815</v>
      </c>
      <c r="E302" s="71" t="s">
        <v>1075</v>
      </c>
      <c r="F302" s="71" t="s">
        <v>1199</v>
      </c>
      <c r="G302" s="13" t="s">
        <v>259</v>
      </c>
      <c r="H302" s="35" t="s">
        <v>2120</v>
      </c>
      <c r="I302" s="35" t="s">
        <v>2120</v>
      </c>
      <c r="J302" s="69" t="s">
        <v>2121</v>
      </c>
      <c r="K302" s="35" t="s">
        <v>2121</v>
      </c>
      <c r="L302" s="35" t="s">
        <v>2121</v>
      </c>
      <c r="M302" s="3" t="s">
        <v>1149</v>
      </c>
      <c r="N302" s="19">
        <v>42381</v>
      </c>
      <c r="O302" s="3" t="s">
        <v>25</v>
      </c>
      <c r="P302" s="3" t="s">
        <v>32</v>
      </c>
      <c r="Q302" s="71" t="s">
        <v>33</v>
      </c>
      <c r="R302" s="71" t="s">
        <v>34</v>
      </c>
      <c r="S302" s="3" t="s">
        <v>1065</v>
      </c>
      <c r="T302" s="29">
        <v>10000000</v>
      </c>
      <c r="U302" s="32">
        <v>18</v>
      </c>
      <c r="V302" s="32">
        <v>18</v>
      </c>
      <c r="W302" s="32">
        <v>18</v>
      </c>
      <c r="X302" s="20">
        <v>42359.668993055559</v>
      </c>
      <c r="Y302" s="3" t="s">
        <v>512</v>
      </c>
      <c r="Z302" s="20">
        <v>42569.666655092587</v>
      </c>
      <c r="AA302" s="3" t="s">
        <v>537</v>
      </c>
      <c r="AB302" s="31">
        <v>7450082024</v>
      </c>
      <c r="AC302" s="31">
        <v>457176957</v>
      </c>
    </row>
    <row r="303" spans="1:29" ht="60" customHeight="1" x14ac:dyDescent="0.2">
      <c r="A303" s="3" t="s">
        <v>1110</v>
      </c>
      <c r="B303" s="19">
        <v>42361</v>
      </c>
      <c r="C303" s="19">
        <v>42384</v>
      </c>
      <c r="D303" s="32" t="s">
        <v>1816</v>
      </c>
      <c r="E303" s="71" t="s">
        <v>1375</v>
      </c>
      <c r="F303" s="71" t="s">
        <v>171</v>
      </c>
      <c r="G303" s="36" t="s">
        <v>259</v>
      </c>
      <c r="H303" s="35">
        <v>553</v>
      </c>
      <c r="I303" s="32" t="s">
        <v>21</v>
      </c>
      <c r="J303" s="79" t="s">
        <v>1401</v>
      </c>
      <c r="K303" s="32" t="s">
        <v>22</v>
      </c>
      <c r="L303" s="79" t="s">
        <v>1402</v>
      </c>
      <c r="M303" s="3" t="s">
        <v>1151</v>
      </c>
      <c r="N303" s="19">
        <v>42391</v>
      </c>
      <c r="O303" s="25" t="s">
        <v>25</v>
      </c>
      <c r="P303" s="26" t="s">
        <v>32</v>
      </c>
      <c r="Q303" s="78" t="s">
        <v>145</v>
      </c>
      <c r="R303" s="78" t="s">
        <v>34</v>
      </c>
      <c r="S303" s="3" t="s">
        <v>65</v>
      </c>
      <c r="T303" s="29">
        <v>70500000</v>
      </c>
      <c r="U303" s="32">
        <v>300</v>
      </c>
      <c r="V303" s="32">
        <v>15</v>
      </c>
      <c r="W303" s="32">
        <v>300</v>
      </c>
      <c r="X303" s="30">
        <v>42361.721863425926</v>
      </c>
      <c r="Y303" s="26" t="s">
        <v>512</v>
      </c>
      <c r="Z303" s="30">
        <v>42660.62498842593</v>
      </c>
      <c r="AA303" s="25" t="s">
        <v>497</v>
      </c>
      <c r="AB303" s="31">
        <v>7438980022</v>
      </c>
      <c r="AC303" s="31">
        <v>365157011</v>
      </c>
    </row>
    <row r="304" spans="1:29" ht="60" customHeight="1" x14ac:dyDescent="0.2">
      <c r="A304" s="62" t="s">
        <v>1111</v>
      </c>
      <c r="B304" s="63">
        <v>42388</v>
      </c>
      <c r="C304" s="63">
        <v>42409</v>
      </c>
      <c r="D304" s="32" t="s">
        <v>1817</v>
      </c>
      <c r="E304" s="83" t="s">
        <v>1077</v>
      </c>
      <c r="F304" s="83" t="s">
        <v>1200</v>
      </c>
      <c r="G304" s="60" t="s">
        <v>259</v>
      </c>
      <c r="H304" s="35" t="s">
        <v>2120</v>
      </c>
      <c r="I304" s="35" t="s">
        <v>2120</v>
      </c>
      <c r="J304" s="69" t="s">
        <v>2121</v>
      </c>
      <c r="K304" s="35" t="s">
        <v>2121</v>
      </c>
      <c r="L304" s="35" t="s">
        <v>2121</v>
      </c>
      <c r="M304" s="62" t="s">
        <v>1152</v>
      </c>
      <c r="N304" s="63">
        <v>42423</v>
      </c>
      <c r="O304" s="62" t="s">
        <v>25</v>
      </c>
      <c r="P304" s="62" t="s">
        <v>32</v>
      </c>
      <c r="Q304" s="83" t="s">
        <v>61</v>
      </c>
      <c r="R304" s="83" t="s">
        <v>34</v>
      </c>
      <c r="S304" s="62" t="s">
        <v>70</v>
      </c>
      <c r="T304" s="29">
        <v>145000000</v>
      </c>
      <c r="U304" s="32">
        <v>250</v>
      </c>
      <c r="V304" s="32">
        <v>10</v>
      </c>
      <c r="W304" s="32">
        <v>75</v>
      </c>
      <c r="X304" s="65">
        <v>42388.739976851852</v>
      </c>
      <c r="Y304" s="62" t="s">
        <v>780</v>
      </c>
      <c r="Z304" s="65">
        <v>42793.62498842593</v>
      </c>
      <c r="AA304" s="62" t="s">
        <v>497</v>
      </c>
      <c r="AB304" s="31">
        <v>7536623977</v>
      </c>
      <c r="AC304" s="31">
        <v>451336980</v>
      </c>
    </row>
    <row r="305" spans="1:29" ht="60" customHeight="1" x14ac:dyDescent="0.2">
      <c r="A305" s="62" t="s">
        <v>1113</v>
      </c>
      <c r="B305" s="63">
        <v>42388</v>
      </c>
      <c r="C305" s="63">
        <v>42409</v>
      </c>
      <c r="D305" s="32" t="s">
        <v>1818</v>
      </c>
      <c r="E305" s="83" t="s">
        <v>1078</v>
      </c>
      <c r="F305" s="83" t="s">
        <v>1201</v>
      </c>
      <c r="G305" s="60" t="s">
        <v>259</v>
      </c>
      <c r="H305" s="62">
        <v>555</v>
      </c>
      <c r="I305" s="32" t="s">
        <v>21</v>
      </c>
      <c r="J305" s="79" t="s">
        <v>1403</v>
      </c>
      <c r="K305" s="32" t="s">
        <v>22</v>
      </c>
      <c r="L305" s="79" t="s">
        <v>2372</v>
      </c>
      <c r="M305" s="62" t="s">
        <v>1154</v>
      </c>
      <c r="N305" s="63">
        <v>42432</v>
      </c>
      <c r="O305" s="62" t="s">
        <v>25</v>
      </c>
      <c r="P305" s="62" t="s">
        <v>32</v>
      </c>
      <c r="Q305" s="83" t="s">
        <v>61</v>
      </c>
      <c r="R305" s="83" t="s">
        <v>34</v>
      </c>
      <c r="S305" s="62" t="s">
        <v>70</v>
      </c>
      <c r="T305" s="29">
        <v>608000000</v>
      </c>
      <c r="U305" s="32">
        <v>676</v>
      </c>
      <c r="V305" s="32">
        <v>70</v>
      </c>
      <c r="W305" s="32">
        <v>0</v>
      </c>
      <c r="X305" s="65">
        <v>42388.845717592594</v>
      </c>
      <c r="Y305" s="62" t="s">
        <v>512</v>
      </c>
      <c r="Z305" s="65">
        <v>42730.62498842593</v>
      </c>
      <c r="AA305" s="62" t="s">
        <v>497</v>
      </c>
      <c r="AB305" s="31">
        <v>7525340969</v>
      </c>
      <c r="AC305" s="31">
        <v>440304047</v>
      </c>
    </row>
    <row r="306" spans="1:29" ht="60" customHeight="1" x14ac:dyDescent="0.2">
      <c r="A306" s="62" t="s">
        <v>1114</v>
      </c>
      <c r="B306" s="63">
        <v>42390</v>
      </c>
      <c r="C306" s="63">
        <v>42411</v>
      </c>
      <c r="D306" s="32" t="s">
        <v>1819</v>
      </c>
      <c r="E306" s="83" t="s">
        <v>1079</v>
      </c>
      <c r="F306" s="83" t="s">
        <v>228</v>
      </c>
      <c r="G306" s="60" t="s">
        <v>259</v>
      </c>
      <c r="H306" s="62">
        <v>555</v>
      </c>
      <c r="I306" s="32" t="s">
        <v>21</v>
      </c>
      <c r="J306" s="79" t="s">
        <v>793</v>
      </c>
      <c r="K306" s="32" t="s">
        <v>22</v>
      </c>
      <c r="L306" s="79" t="s">
        <v>2372</v>
      </c>
      <c r="M306" s="62" t="s">
        <v>1155</v>
      </c>
      <c r="N306" s="63">
        <v>42432</v>
      </c>
      <c r="O306" s="62" t="s">
        <v>25</v>
      </c>
      <c r="P306" s="62" t="s">
        <v>32</v>
      </c>
      <c r="Q306" s="83" t="s">
        <v>39</v>
      </c>
      <c r="R306" s="83" t="s">
        <v>34</v>
      </c>
      <c r="S306" s="62" t="s">
        <v>220</v>
      </c>
      <c r="T306" s="29">
        <v>5000000</v>
      </c>
      <c r="U306" s="32">
        <v>6</v>
      </c>
      <c r="V306" s="32">
        <v>6</v>
      </c>
      <c r="W306" s="32">
        <v>6</v>
      </c>
      <c r="X306" s="65">
        <v>42390.84103009259</v>
      </c>
      <c r="Y306" s="62" t="s">
        <v>512</v>
      </c>
      <c r="Z306" s="65">
        <v>42627.62498842593</v>
      </c>
      <c r="AA306" s="62" t="s">
        <v>516</v>
      </c>
      <c r="AB306" s="31">
        <v>7310992986</v>
      </c>
      <c r="AC306" s="31">
        <v>491930977</v>
      </c>
    </row>
    <row r="307" spans="1:29" ht="60" customHeight="1" x14ac:dyDescent="0.2">
      <c r="A307" s="62" t="s">
        <v>1112</v>
      </c>
      <c r="B307" s="63">
        <v>42390</v>
      </c>
      <c r="C307" s="63">
        <v>42411</v>
      </c>
      <c r="D307" s="32" t="s">
        <v>1820</v>
      </c>
      <c r="E307" s="134" t="s">
        <v>2470</v>
      </c>
      <c r="F307" s="83" t="s">
        <v>292</v>
      </c>
      <c r="G307" s="60" t="s">
        <v>259</v>
      </c>
      <c r="H307" s="62">
        <v>560</v>
      </c>
      <c r="I307" s="32" t="s">
        <v>797</v>
      </c>
      <c r="J307" s="115" t="s">
        <v>797</v>
      </c>
      <c r="K307" s="32" t="s">
        <v>797</v>
      </c>
      <c r="L307" s="32" t="s">
        <v>797</v>
      </c>
      <c r="M307" s="62" t="s">
        <v>1153</v>
      </c>
      <c r="N307" s="63">
        <v>42423</v>
      </c>
      <c r="O307" s="62" t="s">
        <v>25</v>
      </c>
      <c r="P307" s="62" t="s">
        <v>32</v>
      </c>
      <c r="Q307" s="83" t="s">
        <v>43</v>
      </c>
      <c r="R307" s="83" t="s">
        <v>34</v>
      </c>
      <c r="S307" s="62" t="s">
        <v>65</v>
      </c>
      <c r="T307" s="29">
        <v>0</v>
      </c>
      <c r="U307" s="32">
        <v>0</v>
      </c>
      <c r="V307" s="32">
        <v>0</v>
      </c>
      <c r="W307" s="32">
        <v>0</v>
      </c>
      <c r="X307" s="65">
        <v>42390.863321759258</v>
      </c>
      <c r="Y307" s="62" t="s">
        <v>512</v>
      </c>
      <c r="Z307" s="65">
        <v>42599.62498842593</v>
      </c>
      <c r="AA307" s="62" t="s">
        <v>497</v>
      </c>
      <c r="AB307" s="31">
        <v>7529154980</v>
      </c>
      <c r="AC307" s="31">
        <v>515568018</v>
      </c>
    </row>
    <row r="308" spans="1:29" ht="60" customHeight="1" x14ac:dyDescent="0.2">
      <c r="A308" s="62" t="s">
        <v>1115</v>
      </c>
      <c r="B308" s="63">
        <v>42391</v>
      </c>
      <c r="C308" s="63">
        <v>42412</v>
      </c>
      <c r="D308" s="32" t="s">
        <v>1821</v>
      </c>
      <c r="E308" s="83" t="s">
        <v>1080</v>
      </c>
      <c r="F308" s="83" t="s">
        <v>1202</v>
      </c>
      <c r="G308" s="60" t="s">
        <v>259</v>
      </c>
      <c r="H308" s="62">
        <v>555</v>
      </c>
      <c r="I308" s="32" t="s">
        <v>21</v>
      </c>
      <c r="J308" s="79" t="s">
        <v>1404</v>
      </c>
      <c r="K308" s="32" t="s">
        <v>1383</v>
      </c>
      <c r="L308" s="79" t="s">
        <v>2372</v>
      </c>
      <c r="M308" s="62" t="s">
        <v>1156</v>
      </c>
      <c r="N308" s="63">
        <v>42432</v>
      </c>
      <c r="O308" s="62" t="s">
        <v>25</v>
      </c>
      <c r="P308" s="62" t="s">
        <v>32</v>
      </c>
      <c r="Q308" s="83" t="s">
        <v>57</v>
      </c>
      <c r="R308" s="83" t="s">
        <v>34</v>
      </c>
      <c r="S308" s="62" t="s">
        <v>70</v>
      </c>
      <c r="T308" s="29">
        <v>40000000</v>
      </c>
      <c r="U308" s="32">
        <v>120</v>
      </c>
      <c r="V308" s="32">
        <v>60</v>
      </c>
      <c r="W308" s="32">
        <v>350</v>
      </c>
      <c r="X308" s="65">
        <v>42391.498414351852</v>
      </c>
      <c r="Y308" s="62" t="s">
        <v>512</v>
      </c>
      <c r="Z308" s="65">
        <v>42576.666655092587</v>
      </c>
      <c r="AA308" s="62" t="s">
        <v>497</v>
      </c>
      <c r="AB308" s="31">
        <v>7449457053</v>
      </c>
      <c r="AC308" s="31">
        <v>359970012</v>
      </c>
    </row>
    <row r="309" spans="1:29" ht="60" customHeight="1" x14ac:dyDescent="0.2">
      <c r="A309" s="62" t="s">
        <v>1117</v>
      </c>
      <c r="B309" s="63">
        <v>42418</v>
      </c>
      <c r="C309" s="63">
        <v>42439</v>
      </c>
      <c r="D309" s="32" t="s">
        <v>1822</v>
      </c>
      <c r="E309" s="135" t="s">
        <v>2471</v>
      </c>
      <c r="F309" s="83" t="s">
        <v>2472</v>
      </c>
      <c r="G309" s="60" t="s">
        <v>259</v>
      </c>
      <c r="H309" s="35" t="s">
        <v>2120</v>
      </c>
      <c r="I309" s="35" t="s">
        <v>2120</v>
      </c>
      <c r="J309" s="69" t="s">
        <v>2121</v>
      </c>
      <c r="K309" s="35" t="s">
        <v>2121</v>
      </c>
      <c r="L309" s="35" t="s">
        <v>2121</v>
      </c>
      <c r="M309" s="62" t="s">
        <v>1158</v>
      </c>
      <c r="N309" s="63">
        <v>42458</v>
      </c>
      <c r="O309" s="62" t="s">
        <v>25</v>
      </c>
      <c r="P309" s="62" t="s">
        <v>32</v>
      </c>
      <c r="Q309" s="83" t="s">
        <v>43</v>
      </c>
      <c r="R309" s="83" t="s">
        <v>34</v>
      </c>
      <c r="S309" s="62" t="s">
        <v>70</v>
      </c>
      <c r="T309" s="29">
        <v>6500000000</v>
      </c>
      <c r="U309" s="32">
        <v>1000</v>
      </c>
      <c r="V309" s="32">
        <v>150</v>
      </c>
      <c r="W309" s="32">
        <v>150</v>
      </c>
      <c r="X309" s="65">
        <v>42418.799861111111</v>
      </c>
      <c r="Y309" s="62" t="s">
        <v>780</v>
      </c>
      <c r="Z309" s="65">
        <v>42837.62498842593</v>
      </c>
      <c r="AA309" s="62" t="s">
        <v>497</v>
      </c>
      <c r="AB309" s="31">
        <v>7504873038</v>
      </c>
      <c r="AC309" s="31">
        <v>531405004</v>
      </c>
    </row>
    <row r="310" spans="1:29" ht="60" customHeight="1" x14ac:dyDescent="0.2">
      <c r="A310" s="62" t="s">
        <v>1116</v>
      </c>
      <c r="B310" s="63">
        <v>42422</v>
      </c>
      <c r="C310" s="63">
        <v>42443</v>
      </c>
      <c r="D310" s="32" t="s">
        <v>1823</v>
      </c>
      <c r="E310" s="83" t="s">
        <v>1081</v>
      </c>
      <c r="F310" s="83" t="s">
        <v>1203</v>
      </c>
      <c r="G310" s="60" t="s">
        <v>259</v>
      </c>
      <c r="H310" s="35" t="s">
        <v>2120</v>
      </c>
      <c r="I310" s="35" t="s">
        <v>2120</v>
      </c>
      <c r="J310" s="69" t="s">
        <v>2121</v>
      </c>
      <c r="K310" s="35" t="s">
        <v>2121</v>
      </c>
      <c r="L310" s="35" t="s">
        <v>2121</v>
      </c>
      <c r="M310" s="62" t="s">
        <v>1157</v>
      </c>
      <c r="N310" s="63">
        <v>42450</v>
      </c>
      <c r="O310" s="62" t="s">
        <v>25</v>
      </c>
      <c r="P310" s="62" t="s">
        <v>32</v>
      </c>
      <c r="Q310" s="83" t="s">
        <v>61</v>
      </c>
      <c r="R310" s="83" t="s">
        <v>34</v>
      </c>
      <c r="S310" s="62" t="s">
        <v>202</v>
      </c>
      <c r="T310" s="29">
        <v>40000000</v>
      </c>
      <c r="U310" s="32">
        <v>130</v>
      </c>
      <c r="V310" s="32">
        <v>0</v>
      </c>
      <c r="W310" s="32">
        <v>0</v>
      </c>
      <c r="X310" s="65">
        <v>42422.596018518518</v>
      </c>
      <c r="Y310" s="62" t="s">
        <v>512</v>
      </c>
      <c r="Z310" s="65">
        <v>42608.62498842593</v>
      </c>
      <c r="AA310" s="62" t="s">
        <v>497</v>
      </c>
      <c r="AB310" s="31">
        <v>7533842008</v>
      </c>
      <c r="AC310" s="31">
        <v>450282042</v>
      </c>
    </row>
    <row r="311" spans="1:29" ht="60" customHeight="1" x14ac:dyDescent="0.2">
      <c r="A311" s="62" t="s">
        <v>1118</v>
      </c>
      <c r="B311" s="63">
        <v>42453</v>
      </c>
      <c r="C311" s="63">
        <v>42475</v>
      </c>
      <c r="D311" s="32" t="s">
        <v>1824</v>
      </c>
      <c r="E311" s="83" t="s">
        <v>1082</v>
      </c>
      <c r="F311" s="83" t="s">
        <v>1204</v>
      </c>
      <c r="G311" s="60" t="s">
        <v>259</v>
      </c>
      <c r="H311" s="62">
        <v>563</v>
      </c>
      <c r="I311" s="32" t="s">
        <v>1378</v>
      </c>
      <c r="J311" s="115" t="s">
        <v>1378</v>
      </c>
      <c r="K311" s="32" t="s">
        <v>1378</v>
      </c>
      <c r="L311" s="32" t="s">
        <v>1378</v>
      </c>
      <c r="M311" s="62" t="s">
        <v>1159</v>
      </c>
      <c r="N311" s="63">
        <v>42489</v>
      </c>
      <c r="O311" s="62" t="s">
        <v>25</v>
      </c>
      <c r="P311" s="62" t="s">
        <v>32</v>
      </c>
      <c r="Q311" s="83" t="s">
        <v>152</v>
      </c>
      <c r="R311" s="83" t="s">
        <v>34</v>
      </c>
      <c r="S311" s="62" t="s">
        <v>62</v>
      </c>
      <c r="T311" s="29">
        <v>1500000</v>
      </c>
      <c r="U311" s="32">
        <v>0</v>
      </c>
      <c r="V311" s="32">
        <v>20</v>
      </c>
      <c r="W311" s="32">
        <v>0</v>
      </c>
      <c r="X311" s="65">
        <v>42452.560520833329</v>
      </c>
      <c r="Y311" s="62" t="s">
        <v>536</v>
      </c>
      <c r="Z311" s="65">
        <v>42605.62498842593</v>
      </c>
      <c r="AA311" s="62" t="s">
        <v>518</v>
      </c>
      <c r="AB311" s="31">
        <v>7365065965</v>
      </c>
      <c r="AC311" s="31">
        <v>365618032</v>
      </c>
    </row>
    <row r="312" spans="1:29" ht="60" customHeight="1" x14ac:dyDescent="0.2">
      <c r="A312" s="62" t="s">
        <v>1119</v>
      </c>
      <c r="B312" s="63">
        <v>42472</v>
      </c>
      <c r="C312" s="63">
        <v>42493</v>
      </c>
      <c r="D312" s="32" t="s">
        <v>1825</v>
      </c>
      <c r="E312" s="83" t="s">
        <v>1083</v>
      </c>
      <c r="F312" s="83" t="s">
        <v>292</v>
      </c>
      <c r="G312" s="60" t="s">
        <v>259</v>
      </c>
      <c r="H312" s="62">
        <v>560</v>
      </c>
      <c r="I312" s="32" t="s">
        <v>21</v>
      </c>
      <c r="J312" s="79" t="s">
        <v>1405</v>
      </c>
      <c r="K312" s="32" t="s">
        <v>22</v>
      </c>
      <c r="L312" s="79" t="s">
        <v>2373</v>
      </c>
      <c r="M312" s="62" t="s">
        <v>1160</v>
      </c>
      <c r="N312" s="63">
        <v>42515</v>
      </c>
      <c r="O312" s="62" t="s">
        <v>25</v>
      </c>
      <c r="P312" s="62" t="s">
        <v>32</v>
      </c>
      <c r="Q312" s="83" t="s">
        <v>43</v>
      </c>
      <c r="R312" s="83" t="s">
        <v>34</v>
      </c>
      <c r="S312" s="62" t="s">
        <v>232</v>
      </c>
      <c r="T312" s="29">
        <v>118241000</v>
      </c>
      <c r="U312" s="32">
        <v>40</v>
      </c>
      <c r="V312" s="32">
        <v>450</v>
      </c>
      <c r="W312" s="32">
        <v>10</v>
      </c>
      <c r="X312" s="65">
        <v>42472.673460648148</v>
      </c>
      <c r="Y312" s="62" t="s">
        <v>512</v>
      </c>
      <c r="Z312" s="65">
        <v>42626.62498842593</v>
      </c>
      <c r="AA312" s="62" t="s">
        <v>537</v>
      </c>
      <c r="AB312" s="31">
        <v>7526801035</v>
      </c>
      <c r="AC312" s="31">
        <v>511037998</v>
      </c>
    </row>
    <row r="313" spans="1:29" ht="83.45" customHeight="1" x14ac:dyDescent="0.2">
      <c r="A313" s="62" t="s">
        <v>1120</v>
      </c>
      <c r="B313" s="63">
        <v>42478</v>
      </c>
      <c r="C313" s="63">
        <v>42499</v>
      </c>
      <c r="D313" s="32" t="s">
        <v>1826</v>
      </c>
      <c r="E313" s="83" t="s">
        <v>1084</v>
      </c>
      <c r="F313" s="83" t="s">
        <v>1205</v>
      </c>
      <c r="G313" s="60" t="s">
        <v>259</v>
      </c>
      <c r="H313" s="62">
        <v>560</v>
      </c>
      <c r="I313" s="32" t="s">
        <v>21</v>
      </c>
      <c r="J313" s="79" t="s">
        <v>819</v>
      </c>
      <c r="K313" s="32" t="s">
        <v>22</v>
      </c>
      <c r="L313" s="79" t="s">
        <v>2374</v>
      </c>
      <c r="M313" s="62" t="s">
        <v>1161</v>
      </c>
      <c r="N313" s="63">
        <v>42515</v>
      </c>
      <c r="O313" s="62" t="s">
        <v>25</v>
      </c>
      <c r="P313" s="62" t="s">
        <v>32</v>
      </c>
      <c r="Q313" s="83" t="s">
        <v>61</v>
      </c>
      <c r="R313" s="83" t="s">
        <v>34</v>
      </c>
      <c r="S313" s="62" t="s">
        <v>70</v>
      </c>
      <c r="T313" s="29">
        <v>535000000</v>
      </c>
      <c r="U313" s="32">
        <v>200</v>
      </c>
      <c r="V313" s="32">
        <v>50</v>
      </c>
      <c r="W313" s="32">
        <v>100</v>
      </c>
      <c r="X313" s="65">
        <v>42478.607905092591</v>
      </c>
      <c r="Y313" s="62" t="s">
        <v>512</v>
      </c>
      <c r="Z313" s="65">
        <v>42744.62498842593</v>
      </c>
      <c r="AA313" s="62" t="s">
        <v>497</v>
      </c>
      <c r="AB313" s="31">
        <v>7536275000</v>
      </c>
      <c r="AC313" s="31">
        <v>442576015</v>
      </c>
    </row>
    <row r="314" spans="1:29" ht="60" customHeight="1" x14ac:dyDescent="0.2">
      <c r="A314" s="62" t="s">
        <v>1121</v>
      </c>
      <c r="B314" s="63">
        <v>42485</v>
      </c>
      <c r="C314" s="63">
        <v>42527</v>
      </c>
      <c r="D314" s="32" t="s">
        <v>1827</v>
      </c>
      <c r="E314" s="83" t="s">
        <v>1085</v>
      </c>
      <c r="F314" s="83" t="s">
        <v>1206</v>
      </c>
      <c r="G314" s="60" t="s">
        <v>259</v>
      </c>
      <c r="H314" s="62">
        <v>562</v>
      </c>
      <c r="I314" s="32" t="s">
        <v>797</v>
      </c>
      <c r="J314" s="115" t="s">
        <v>797</v>
      </c>
      <c r="K314" s="32" t="s">
        <v>797</v>
      </c>
      <c r="L314" s="32" t="s">
        <v>797</v>
      </c>
      <c r="M314" s="62" t="s">
        <v>1162</v>
      </c>
      <c r="N314" s="63">
        <v>42534</v>
      </c>
      <c r="O314" s="62" t="s">
        <v>80</v>
      </c>
      <c r="P314" s="62" t="s">
        <v>26</v>
      </c>
      <c r="Q314" s="83" t="s">
        <v>1190</v>
      </c>
      <c r="R314" s="83" t="s">
        <v>34</v>
      </c>
      <c r="S314" s="62" t="s">
        <v>232</v>
      </c>
      <c r="T314" s="29">
        <v>396000000</v>
      </c>
      <c r="U314" s="32">
        <v>325</v>
      </c>
      <c r="V314" s="32">
        <v>250</v>
      </c>
      <c r="W314" s="32">
        <v>300</v>
      </c>
      <c r="X314" s="65">
        <v>42482.888495370367</v>
      </c>
      <c r="Y314" s="62" t="s">
        <v>512</v>
      </c>
      <c r="Z314" s="65">
        <v>43203.62498842593</v>
      </c>
      <c r="AA314" s="62" t="s">
        <v>537</v>
      </c>
      <c r="AB314" s="31">
        <v>7236628003</v>
      </c>
      <c r="AC314" s="31">
        <v>399817036</v>
      </c>
    </row>
    <row r="315" spans="1:29" ht="60" customHeight="1" x14ac:dyDescent="0.2">
      <c r="A315" s="62" t="s">
        <v>1122</v>
      </c>
      <c r="B315" s="63">
        <v>42508</v>
      </c>
      <c r="C315" s="63">
        <v>42529</v>
      </c>
      <c r="D315" s="32" t="s">
        <v>1828</v>
      </c>
      <c r="E315" s="83" t="s">
        <v>1086</v>
      </c>
      <c r="F315" s="83" t="s">
        <v>205</v>
      </c>
      <c r="G315" s="60" t="s">
        <v>259</v>
      </c>
      <c r="H315" s="62">
        <v>562</v>
      </c>
      <c r="I315" s="32" t="s">
        <v>797</v>
      </c>
      <c r="J315" s="115" t="s">
        <v>797</v>
      </c>
      <c r="K315" s="32" t="s">
        <v>797</v>
      </c>
      <c r="L315" s="32" t="s">
        <v>797</v>
      </c>
      <c r="M315" s="62" t="s">
        <v>1163</v>
      </c>
      <c r="N315" s="63">
        <v>42534</v>
      </c>
      <c r="O315" s="62" t="s">
        <v>25</v>
      </c>
      <c r="P315" s="62" t="s">
        <v>32</v>
      </c>
      <c r="Q315" s="83" t="s">
        <v>43</v>
      </c>
      <c r="R315" s="83" t="s">
        <v>34</v>
      </c>
      <c r="S315" s="62" t="s">
        <v>158</v>
      </c>
      <c r="T315" s="29">
        <v>300000</v>
      </c>
      <c r="U315" s="32">
        <v>10</v>
      </c>
      <c r="V315" s="32">
        <v>10</v>
      </c>
      <c r="W315" s="32">
        <v>10</v>
      </c>
      <c r="X315" s="65">
        <v>42508.608275462961</v>
      </c>
      <c r="Y315" s="62" t="s">
        <v>512</v>
      </c>
      <c r="Z315" s="65">
        <v>42811.62498842593</v>
      </c>
      <c r="AA315" s="62" t="s">
        <v>516</v>
      </c>
      <c r="AB315" s="31">
        <v>7506541041</v>
      </c>
      <c r="AC315" s="31">
        <v>516027975</v>
      </c>
    </row>
    <row r="316" spans="1:29" ht="60" customHeight="1" x14ac:dyDescent="0.2">
      <c r="A316" s="62" t="s">
        <v>1123</v>
      </c>
      <c r="B316" s="63">
        <v>42514</v>
      </c>
      <c r="C316" s="63">
        <v>42535</v>
      </c>
      <c r="D316" s="32" t="s">
        <v>1829</v>
      </c>
      <c r="E316" s="83" t="s">
        <v>1087</v>
      </c>
      <c r="F316" s="83" t="s">
        <v>1207</v>
      </c>
      <c r="G316" s="60" t="s">
        <v>259</v>
      </c>
      <c r="H316" s="62">
        <v>563</v>
      </c>
      <c r="I316" s="32" t="s">
        <v>21</v>
      </c>
      <c r="J316" s="79" t="s">
        <v>1406</v>
      </c>
      <c r="K316" s="32" t="s">
        <v>22</v>
      </c>
      <c r="L316" s="79" t="s">
        <v>2372</v>
      </c>
      <c r="M316" s="62" t="s">
        <v>1164</v>
      </c>
      <c r="N316" s="63">
        <v>42544</v>
      </c>
      <c r="O316" s="62" t="s">
        <v>25</v>
      </c>
      <c r="P316" s="62" t="s">
        <v>32</v>
      </c>
      <c r="Q316" s="83" t="s">
        <v>61</v>
      </c>
      <c r="R316" s="83" t="s">
        <v>34</v>
      </c>
      <c r="S316" s="62" t="s">
        <v>767</v>
      </c>
      <c r="T316" s="29">
        <v>657000</v>
      </c>
      <c r="U316" s="32">
        <v>23</v>
      </c>
      <c r="V316" s="32">
        <v>9</v>
      </c>
      <c r="W316" s="32">
        <v>25</v>
      </c>
      <c r="X316" s="65">
        <v>42514.600717592592</v>
      </c>
      <c r="Y316" s="62" t="s">
        <v>512</v>
      </c>
      <c r="Z316" s="65">
        <v>43248.666655092587</v>
      </c>
      <c r="AA316" s="62" t="s">
        <v>781</v>
      </c>
      <c r="AB316" s="31">
        <v>7605765003</v>
      </c>
      <c r="AC316" s="31">
        <v>444532996</v>
      </c>
    </row>
    <row r="317" spans="1:29" ht="60" customHeight="1" x14ac:dyDescent="0.2">
      <c r="A317" s="62" t="s">
        <v>1124</v>
      </c>
      <c r="B317" s="63">
        <v>42514</v>
      </c>
      <c r="C317" s="63">
        <v>42535</v>
      </c>
      <c r="D317" s="32" t="s">
        <v>1830</v>
      </c>
      <c r="E317" s="83" t="s">
        <v>1088</v>
      </c>
      <c r="F317" s="83" t="s">
        <v>630</v>
      </c>
      <c r="G317" s="60" t="s">
        <v>259</v>
      </c>
      <c r="H317" s="62">
        <v>564</v>
      </c>
      <c r="I317" s="32" t="s">
        <v>21</v>
      </c>
      <c r="J317" s="79" t="s">
        <v>819</v>
      </c>
      <c r="K317" s="35" t="s">
        <v>791</v>
      </c>
      <c r="L317" s="79" t="s">
        <v>1407</v>
      </c>
      <c r="M317" s="62" t="s">
        <v>1165</v>
      </c>
      <c r="N317" s="63">
        <v>42557</v>
      </c>
      <c r="O317" s="62" t="s">
        <v>25</v>
      </c>
      <c r="P317" s="62" t="s">
        <v>32</v>
      </c>
      <c r="Q317" s="83" t="s">
        <v>57</v>
      </c>
      <c r="R317" s="83" t="s">
        <v>34</v>
      </c>
      <c r="S317" s="62" t="s">
        <v>93</v>
      </c>
      <c r="T317" s="29">
        <v>54000000</v>
      </c>
      <c r="U317" s="32">
        <v>120</v>
      </c>
      <c r="V317" s="32">
        <v>62</v>
      </c>
      <c r="W317" s="32">
        <v>120</v>
      </c>
      <c r="X317" s="65">
        <v>42514.656817129631</v>
      </c>
      <c r="Y317" s="62" t="s">
        <v>512</v>
      </c>
      <c r="Z317" s="65">
        <v>42752.62498842593</v>
      </c>
      <c r="AA317" s="62" t="s">
        <v>779</v>
      </c>
      <c r="AB317" s="31">
        <v>7446196047</v>
      </c>
      <c r="AC317" s="31">
        <v>356366954</v>
      </c>
    </row>
    <row r="318" spans="1:29" ht="60" customHeight="1" x14ac:dyDescent="0.2">
      <c r="A318" s="62" t="s">
        <v>1125</v>
      </c>
      <c r="B318" s="63">
        <v>42517</v>
      </c>
      <c r="C318" s="63">
        <v>42562</v>
      </c>
      <c r="D318" s="32" t="s">
        <v>1831</v>
      </c>
      <c r="E318" s="83" t="s">
        <v>2473</v>
      </c>
      <c r="F318" s="83" t="s">
        <v>1208</v>
      </c>
      <c r="G318" s="60" t="s">
        <v>259</v>
      </c>
      <c r="H318" s="62">
        <v>565</v>
      </c>
      <c r="I318" s="32" t="s">
        <v>797</v>
      </c>
      <c r="J318" s="115" t="s">
        <v>797</v>
      </c>
      <c r="K318" s="32" t="s">
        <v>797</v>
      </c>
      <c r="L318" s="32" t="s">
        <v>797</v>
      </c>
      <c r="M318" s="62" t="s">
        <v>1166</v>
      </c>
      <c r="N318" s="63">
        <v>42564</v>
      </c>
      <c r="O318" s="62" t="s">
        <v>80</v>
      </c>
      <c r="P318" s="62" t="s">
        <v>32</v>
      </c>
      <c r="Q318" s="83" t="s">
        <v>161</v>
      </c>
      <c r="R318" s="83" t="s">
        <v>34</v>
      </c>
      <c r="S318" s="62" t="s">
        <v>1191</v>
      </c>
      <c r="T318" s="29">
        <v>4000000</v>
      </c>
      <c r="U318" s="32">
        <v>48</v>
      </c>
      <c r="V318" s="32">
        <v>2</v>
      </c>
      <c r="W318" s="32">
        <v>10</v>
      </c>
      <c r="X318" s="65">
        <v>42517.823773148149</v>
      </c>
      <c r="Y318" s="62" t="s">
        <v>512</v>
      </c>
      <c r="Z318" s="65">
        <v>43011.62498842593</v>
      </c>
      <c r="AA318" s="62" t="s">
        <v>497</v>
      </c>
      <c r="AB318" s="31">
        <v>7458890045</v>
      </c>
      <c r="AC318" s="31">
        <v>586129016</v>
      </c>
    </row>
    <row r="319" spans="1:29" ht="60" customHeight="1" x14ac:dyDescent="0.2">
      <c r="A319" s="62" t="s">
        <v>1126</v>
      </c>
      <c r="B319" s="63">
        <v>42541</v>
      </c>
      <c r="C319" s="63">
        <v>42563</v>
      </c>
      <c r="D319" s="32" t="s">
        <v>1832</v>
      </c>
      <c r="E319" s="83" t="s">
        <v>544</v>
      </c>
      <c r="F319" s="83" t="s">
        <v>1209</v>
      </c>
      <c r="G319" s="60" t="s">
        <v>259</v>
      </c>
      <c r="H319" s="62">
        <v>565</v>
      </c>
      <c r="I319" s="32" t="s">
        <v>21</v>
      </c>
      <c r="J319" s="79" t="s">
        <v>1408</v>
      </c>
      <c r="K319" s="32" t="s">
        <v>22</v>
      </c>
      <c r="L319" s="79" t="s">
        <v>1409</v>
      </c>
      <c r="M319" s="62" t="s">
        <v>1167</v>
      </c>
      <c r="N319" s="63">
        <v>42565</v>
      </c>
      <c r="O319" s="62" t="s">
        <v>25</v>
      </c>
      <c r="P319" s="62" t="s">
        <v>26</v>
      </c>
      <c r="Q319" s="83" t="s">
        <v>1192</v>
      </c>
      <c r="R319" s="83" t="s">
        <v>34</v>
      </c>
      <c r="S319" s="62" t="s">
        <v>62</v>
      </c>
      <c r="T319" s="29">
        <v>14000000</v>
      </c>
      <c r="U319" s="32">
        <v>0</v>
      </c>
      <c r="V319" s="32">
        <v>49</v>
      </c>
      <c r="W319" s="32">
        <v>0</v>
      </c>
      <c r="X319" s="65">
        <v>42539.081655092596</v>
      </c>
      <c r="Y319" s="62" t="s">
        <v>512</v>
      </c>
      <c r="Z319" s="65">
        <v>42773.62498842593</v>
      </c>
      <c r="AA319" s="62" t="s">
        <v>518</v>
      </c>
      <c r="AB319" s="31">
        <v>7518728528</v>
      </c>
      <c r="AC319" s="31">
        <v>510705839</v>
      </c>
    </row>
    <row r="320" spans="1:29" ht="60" customHeight="1" x14ac:dyDescent="0.2">
      <c r="A320" s="62" t="s">
        <v>1127</v>
      </c>
      <c r="B320" s="63">
        <v>42543</v>
      </c>
      <c r="C320" s="63">
        <v>42565</v>
      </c>
      <c r="D320" s="32" t="s">
        <v>1833</v>
      </c>
      <c r="E320" s="83" t="s">
        <v>1089</v>
      </c>
      <c r="F320" s="83" t="s">
        <v>1210</v>
      </c>
      <c r="G320" s="60" t="s">
        <v>259</v>
      </c>
      <c r="H320" s="62">
        <v>565</v>
      </c>
      <c r="I320" s="32" t="s">
        <v>797</v>
      </c>
      <c r="J320" s="115" t="s">
        <v>797</v>
      </c>
      <c r="K320" s="32" t="s">
        <v>797</v>
      </c>
      <c r="L320" s="32" t="s">
        <v>797</v>
      </c>
      <c r="M320" s="62" t="s">
        <v>1168</v>
      </c>
      <c r="N320" s="63">
        <v>42565</v>
      </c>
      <c r="O320" s="62" t="s">
        <v>25</v>
      </c>
      <c r="P320" s="62" t="s">
        <v>32</v>
      </c>
      <c r="Q320" s="83" t="s">
        <v>1193</v>
      </c>
      <c r="R320" s="83" t="s">
        <v>34</v>
      </c>
      <c r="S320" s="62" t="s">
        <v>70</v>
      </c>
      <c r="T320" s="29">
        <v>2400000000</v>
      </c>
      <c r="U320" s="32">
        <v>800</v>
      </c>
      <c r="V320" s="32">
        <v>40</v>
      </c>
      <c r="W320" s="32">
        <v>200</v>
      </c>
      <c r="X320" s="65">
        <v>42543.689699074079</v>
      </c>
      <c r="Y320" s="62" t="s">
        <v>512</v>
      </c>
      <c r="Z320" s="65">
        <v>42941.666655092587</v>
      </c>
      <c r="AA320" s="62" t="s">
        <v>497</v>
      </c>
      <c r="AB320" s="31">
        <v>7489625990</v>
      </c>
      <c r="AC320" s="31">
        <v>541815992</v>
      </c>
    </row>
    <row r="321" spans="1:29" ht="60" customHeight="1" x14ac:dyDescent="0.2">
      <c r="A321" s="62" t="s">
        <v>1128</v>
      </c>
      <c r="B321" s="63">
        <v>42565</v>
      </c>
      <c r="C321" s="63">
        <v>42586</v>
      </c>
      <c r="D321" s="32" t="s">
        <v>1834</v>
      </c>
      <c r="E321" s="83" t="s">
        <v>1090</v>
      </c>
      <c r="F321" s="83" t="s">
        <v>989</v>
      </c>
      <c r="G321" s="60" t="s">
        <v>259</v>
      </c>
      <c r="H321" s="62">
        <v>566</v>
      </c>
      <c r="I321" s="32" t="s">
        <v>797</v>
      </c>
      <c r="J321" s="115" t="s">
        <v>797</v>
      </c>
      <c r="K321" s="32" t="s">
        <v>797</v>
      </c>
      <c r="L321" s="32" t="s">
        <v>797</v>
      </c>
      <c r="M321" s="62" t="s">
        <v>1169</v>
      </c>
      <c r="N321" s="63">
        <v>42586</v>
      </c>
      <c r="O321" s="62" t="s">
        <v>25</v>
      </c>
      <c r="P321" s="62" t="s">
        <v>32</v>
      </c>
      <c r="Q321" s="83" t="s">
        <v>43</v>
      </c>
      <c r="R321" s="83" t="s">
        <v>34</v>
      </c>
      <c r="S321" s="62" t="s">
        <v>1065</v>
      </c>
      <c r="T321" s="29">
        <v>93915000</v>
      </c>
      <c r="U321" s="32">
        <v>0</v>
      </c>
      <c r="V321" s="32">
        <v>84</v>
      </c>
      <c r="W321" s="32">
        <v>10</v>
      </c>
      <c r="X321" s="65">
        <v>42565.599189814813</v>
      </c>
      <c r="Y321" s="62" t="s">
        <v>512</v>
      </c>
      <c r="Z321" s="65">
        <v>42752.62498842593</v>
      </c>
      <c r="AA321" s="62" t="s">
        <v>537</v>
      </c>
      <c r="AB321" s="31">
        <v>7529000982</v>
      </c>
      <c r="AC321" s="31">
        <v>508451012</v>
      </c>
    </row>
    <row r="322" spans="1:29" ht="60" customHeight="1" x14ac:dyDescent="0.2">
      <c r="A322" s="62" t="s">
        <v>1129</v>
      </c>
      <c r="B322" s="63">
        <v>42571</v>
      </c>
      <c r="C322" s="63">
        <v>42592</v>
      </c>
      <c r="D322" s="32" t="s">
        <v>1835</v>
      </c>
      <c r="E322" s="134" t="s">
        <v>2474</v>
      </c>
      <c r="F322" s="83" t="s">
        <v>635</v>
      </c>
      <c r="G322" s="60" t="s">
        <v>259</v>
      </c>
      <c r="H322" s="62">
        <v>567</v>
      </c>
      <c r="I322" s="32" t="s">
        <v>1378</v>
      </c>
      <c r="J322" s="115" t="s">
        <v>1378</v>
      </c>
      <c r="K322" s="32" t="s">
        <v>1378</v>
      </c>
      <c r="L322" s="32" t="s">
        <v>1378</v>
      </c>
      <c r="M322" s="62" t="s">
        <v>1170</v>
      </c>
      <c r="N322" s="63">
        <v>42606</v>
      </c>
      <c r="O322" s="62" t="s">
        <v>25</v>
      </c>
      <c r="P322" s="62" t="s">
        <v>32</v>
      </c>
      <c r="Q322" s="83" t="s">
        <v>769</v>
      </c>
      <c r="R322" s="83" t="s">
        <v>34</v>
      </c>
      <c r="S322" s="62" t="s">
        <v>44</v>
      </c>
      <c r="T322" s="29">
        <v>15000000</v>
      </c>
      <c r="U322" s="32">
        <v>100</v>
      </c>
      <c r="V322" s="32">
        <v>0</v>
      </c>
      <c r="W322" s="32">
        <v>100</v>
      </c>
      <c r="X322" s="65">
        <v>42571.877488425926</v>
      </c>
      <c r="Y322" s="62" t="s">
        <v>512</v>
      </c>
      <c r="Z322" s="65">
        <v>43062.62498842593</v>
      </c>
      <c r="AA322" s="62" t="s">
        <v>537</v>
      </c>
      <c r="AB322" s="31">
        <v>7441551053</v>
      </c>
      <c r="AC322" s="31">
        <v>378559029</v>
      </c>
    </row>
    <row r="323" spans="1:29" ht="60" customHeight="1" x14ac:dyDescent="0.2">
      <c r="A323" s="62" t="s">
        <v>1130</v>
      </c>
      <c r="B323" s="63">
        <v>42576</v>
      </c>
      <c r="C323" s="63">
        <v>42619</v>
      </c>
      <c r="D323" s="32" t="s">
        <v>1836</v>
      </c>
      <c r="E323" s="83" t="s">
        <v>1091</v>
      </c>
      <c r="F323" s="83" t="s">
        <v>1211</v>
      </c>
      <c r="G323" s="60" t="s">
        <v>259</v>
      </c>
      <c r="H323" s="62">
        <v>567</v>
      </c>
      <c r="I323" s="32" t="s">
        <v>797</v>
      </c>
      <c r="J323" s="115" t="s">
        <v>797</v>
      </c>
      <c r="K323" s="32" t="s">
        <v>797</v>
      </c>
      <c r="L323" s="32" t="s">
        <v>797</v>
      </c>
      <c r="M323" s="62" t="s">
        <v>1171</v>
      </c>
      <c r="N323" s="63">
        <v>42606</v>
      </c>
      <c r="O323" s="62" t="s">
        <v>80</v>
      </c>
      <c r="P323" s="62" t="s">
        <v>32</v>
      </c>
      <c r="Q323" s="83" t="s">
        <v>1194</v>
      </c>
      <c r="R323" s="83" t="s">
        <v>34</v>
      </c>
      <c r="S323" s="62" t="s">
        <v>70</v>
      </c>
      <c r="T323" s="29">
        <v>260000000</v>
      </c>
      <c r="U323" s="32">
        <v>110</v>
      </c>
      <c r="V323" s="32">
        <v>25</v>
      </c>
      <c r="W323" s="32">
        <v>30</v>
      </c>
      <c r="X323" s="65">
        <v>42576.719282407408</v>
      </c>
      <c r="Y323" s="62" t="s">
        <v>536</v>
      </c>
      <c r="Z323" s="65">
        <v>42788.62498842593</v>
      </c>
      <c r="AA323" s="62" t="s">
        <v>497</v>
      </c>
      <c r="AB323" s="31">
        <v>7582826981</v>
      </c>
      <c r="AC323" s="31">
        <v>588085955</v>
      </c>
    </row>
    <row r="324" spans="1:29" ht="90.6" customHeight="1" x14ac:dyDescent="0.2">
      <c r="A324" s="62" t="s">
        <v>1131</v>
      </c>
      <c r="B324" s="63">
        <v>42605</v>
      </c>
      <c r="C324" s="63">
        <v>42627</v>
      </c>
      <c r="D324" s="32" t="s">
        <v>1837</v>
      </c>
      <c r="E324" s="83" t="s">
        <v>1092</v>
      </c>
      <c r="F324" s="83" t="s">
        <v>998</v>
      </c>
      <c r="G324" s="60" t="s">
        <v>259</v>
      </c>
      <c r="H324" s="62">
        <v>569</v>
      </c>
      <c r="I324" s="32" t="s">
        <v>21</v>
      </c>
      <c r="J324" s="79" t="s">
        <v>819</v>
      </c>
      <c r="K324" s="32" t="s">
        <v>22</v>
      </c>
      <c r="L324" s="79" t="s">
        <v>2374</v>
      </c>
      <c r="M324" s="62" t="s">
        <v>1172</v>
      </c>
      <c r="N324" s="63">
        <v>42636</v>
      </c>
      <c r="O324" s="62" t="s">
        <v>25</v>
      </c>
      <c r="P324" s="62" t="s">
        <v>32</v>
      </c>
      <c r="Q324" s="83" t="s">
        <v>39</v>
      </c>
      <c r="R324" s="83" t="s">
        <v>34</v>
      </c>
      <c r="S324" s="62" t="s">
        <v>1195</v>
      </c>
      <c r="T324" s="29">
        <v>2730000</v>
      </c>
      <c r="U324" s="32">
        <v>20</v>
      </c>
      <c r="V324" s="32">
        <v>0</v>
      </c>
      <c r="W324" s="32">
        <v>20</v>
      </c>
      <c r="X324" s="65">
        <v>42604.745787037042</v>
      </c>
      <c r="Y324" s="62" t="s">
        <v>512</v>
      </c>
      <c r="Z324" s="65">
        <v>42811.62498842593</v>
      </c>
      <c r="AA324" s="62" t="s">
        <v>1220</v>
      </c>
      <c r="AB324" s="31">
        <v>7328235960</v>
      </c>
      <c r="AC324" s="31">
        <v>494352010</v>
      </c>
    </row>
    <row r="325" spans="1:29" ht="60" customHeight="1" x14ac:dyDescent="0.2">
      <c r="A325" s="62" t="s">
        <v>1132</v>
      </c>
      <c r="B325" s="63">
        <v>42606</v>
      </c>
      <c r="C325" s="63">
        <v>42628</v>
      </c>
      <c r="D325" s="32" t="s">
        <v>1838</v>
      </c>
      <c r="E325" s="83" t="s">
        <v>1093</v>
      </c>
      <c r="F325" s="83" t="s">
        <v>1204</v>
      </c>
      <c r="G325" s="60" t="s">
        <v>259</v>
      </c>
      <c r="H325" s="62">
        <v>569</v>
      </c>
      <c r="I325" s="32" t="s">
        <v>797</v>
      </c>
      <c r="J325" s="115" t="s">
        <v>797</v>
      </c>
      <c r="K325" s="32" t="s">
        <v>797</v>
      </c>
      <c r="L325" s="32" t="s">
        <v>797</v>
      </c>
      <c r="M325" s="62" t="s">
        <v>1173</v>
      </c>
      <c r="N325" s="63">
        <v>42636</v>
      </c>
      <c r="O325" s="62" t="s">
        <v>25</v>
      </c>
      <c r="P325" s="62" t="s">
        <v>32</v>
      </c>
      <c r="Q325" s="83" t="s">
        <v>152</v>
      </c>
      <c r="R325" s="83" t="s">
        <v>34</v>
      </c>
      <c r="S325" s="62" t="s">
        <v>62</v>
      </c>
      <c r="T325" s="29">
        <v>1500000</v>
      </c>
      <c r="U325" s="32">
        <v>0</v>
      </c>
      <c r="V325" s="32">
        <v>20</v>
      </c>
      <c r="W325" s="32">
        <v>8</v>
      </c>
      <c r="X325" s="65">
        <v>42606.6</v>
      </c>
      <c r="Y325" s="62" t="s">
        <v>512</v>
      </c>
      <c r="Z325" s="65">
        <v>42793.62498842593</v>
      </c>
      <c r="AA325" s="62" t="s">
        <v>518</v>
      </c>
      <c r="AB325" s="31">
        <v>7365065965</v>
      </c>
      <c r="AC325" s="31">
        <v>365618032</v>
      </c>
    </row>
    <row r="326" spans="1:29" ht="60" customHeight="1" x14ac:dyDescent="0.2">
      <c r="A326" s="62" t="s">
        <v>1133</v>
      </c>
      <c r="B326" s="63">
        <v>42607</v>
      </c>
      <c r="C326" s="63">
        <v>42628</v>
      </c>
      <c r="D326" s="32" t="s">
        <v>1839</v>
      </c>
      <c r="E326" s="83" t="s">
        <v>1094</v>
      </c>
      <c r="F326" s="83" t="s">
        <v>1212</v>
      </c>
      <c r="G326" s="60" t="s">
        <v>259</v>
      </c>
      <c r="H326" s="62">
        <v>569</v>
      </c>
      <c r="I326" s="32" t="s">
        <v>797</v>
      </c>
      <c r="J326" s="115" t="s">
        <v>797</v>
      </c>
      <c r="K326" s="32" t="s">
        <v>797</v>
      </c>
      <c r="L326" s="32" t="s">
        <v>797</v>
      </c>
      <c r="M326" s="62" t="s">
        <v>1174</v>
      </c>
      <c r="N326" s="63">
        <v>42636</v>
      </c>
      <c r="O326" s="62" t="s">
        <v>25</v>
      </c>
      <c r="P326" s="62" t="s">
        <v>32</v>
      </c>
      <c r="Q326" s="83" t="s">
        <v>39</v>
      </c>
      <c r="R326" s="83" t="s">
        <v>34</v>
      </c>
      <c r="S326" s="62" t="s">
        <v>40</v>
      </c>
      <c r="T326" s="29">
        <v>29300000</v>
      </c>
      <c r="U326" s="32">
        <v>200</v>
      </c>
      <c r="V326" s="32">
        <v>43</v>
      </c>
      <c r="W326" s="32">
        <v>40</v>
      </c>
      <c r="X326" s="65">
        <v>42607.776006944448</v>
      </c>
      <c r="Y326" s="62" t="s">
        <v>512</v>
      </c>
      <c r="Z326" s="65">
        <v>42954.666655092587</v>
      </c>
      <c r="AA326" s="62" t="s">
        <v>518</v>
      </c>
      <c r="AB326" s="31">
        <v>7388239016</v>
      </c>
      <c r="AC326" s="31">
        <v>369941036</v>
      </c>
    </row>
    <row r="327" spans="1:29" ht="60" customHeight="1" x14ac:dyDescent="0.2">
      <c r="A327" s="62" t="s">
        <v>1134</v>
      </c>
      <c r="B327" s="63">
        <v>42612</v>
      </c>
      <c r="C327" s="63">
        <v>42635</v>
      </c>
      <c r="D327" s="32" t="s">
        <v>1840</v>
      </c>
      <c r="E327" s="83" t="s">
        <v>1095</v>
      </c>
      <c r="F327" s="83" t="s">
        <v>1213</v>
      </c>
      <c r="G327" s="60" t="s">
        <v>259</v>
      </c>
      <c r="H327" s="62">
        <v>569</v>
      </c>
      <c r="I327" s="32" t="s">
        <v>797</v>
      </c>
      <c r="J327" s="115" t="s">
        <v>797</v>
      </c>
      <c r="K327" s="32" t="s">
        <v>797</v>
      </c>
      <c r="L327" s="32" t="s">
        <v>797</v>
      </c>
      <c r="M327" s="62" t="s">
        <v>1175</v>
      </c>
      <c r="N327" s="63">
        <v>42636</v>
      </c>
      <c r="O327" s="62" t="s">
        <v>25</v>
      </c>
      <c r="P327" s="62" t="s">
        <v>32</v>
      </c>
      <c r="Q327" s="83" t="s">
        <v>39</v>
      </c>
      <c r="R327" s="83" t="s">
        <v>34</v>
      </c>
      <c r="S327" s="62" t="s">
        <v>35</v>
      </c>
      <c r="T327" s="29">
        <v>9000000</v>
      </c>
      <c r="U327" s="32">
        <v>100</v>
      </c>
      <c r="V327" s="32">
        <v>55</v>
      </c>
      <c r="W327" s="32">
        <v>20</v>
      </c>
      <c r="X327" s="65">
        <v>42612.744722222225</v>
      </c>
      <c r="Y327" s="62" t="s">
        <v>512</v>
      </c>
      <c r="Z327" s="65">
        <v>42811.62498842593</v>
      </c>
      <c r="AA327" s="62" t="s">
        <v>518</v>
      </c>
      <c r="AB327" s="31">
        <v>7414099025</v>
      </c>
      <c r="AC327" s="31">
        <v>359846994</v>
      </c>
    </row>
    <row r="328" spans="1:29" ht="60" customHeight="1" x14ac:dyDescent="0.2">
      <c r="A328" s="62" t="s">
        <v>1135</v>
      </c>
      <c r="B328" s="63">
        <v>42613</v>
      </c>
      <c r="C328" s="63">
        <v>42636</v>
      </c>
      <c r="D328" s="32" t="s">
        <v>1841</v>
      </c>
      <c r="E328" s="83" t="s">
        <v>1096</v>
      </c>
      <c r="F328" s="83" t="s">
        <v>989</v>
      </c>
      <c r="G328" s="60" t="s">
        <v>259</v>
      </c>
      <c r="H328" s="62">
        <v>569</v>
      </c>
      <c r="I328" s="32" t="s">
        <v>797</v>
      </c>
      <c r="J328" s="115" t="s">
        <v>797</v>
      </c>
      <c r="K328" s="32" t="s">
        <v>797</v>
      </c>
      <c r="L328" s="32" t="s">
        <v>797</v>
      </c>
      <c r="M328" s="62" t="s">
        <v>1176</v>
      </c>
      <c r="N328" s="63">
        <v>42642</v>
      </c>
      <c r="O328" s="62" t="s">
        <v>25</v>
      </c>
      <c r="P328" s="62" t="s">
        <v>32</v>
      </c>
      <c r="Q328" s="83" t="s">
        <v>43</v>
      </c>
      <c r="R328" s="83" t="s">
        <v>34</v>
      </c>
      <c r="S328" s="62" t="s">
        <v>232</v>
      </c>
      <c r="T328" s="29">
        <v>0</v>
      </c>
      <c r="U328" s="32">
        <v>0</v>
      </c>
      <c r="V328" s="32">
        <v>0</v>
      </c>
      <c r="W328" s="32">
        <v>0</v>
      </c>
      <c r="X328" s="65">
        <v>42613.711388888885</v>
      </c>
      <c r="Y328" s="62" t="s">
        <v>512</v>
      </c>
      <c r="Z328" s="65">
        <v>42720.62498842593</v>
      </c>
      <c r="AA328" s="62" t="s">
        <v>537</v>
      </c>
      <c r="AB328" s="31">
        <v>7526444015</v>
      </c>
      <c r="AC328" s="31">
        <v>509423035</v>
      </c>
    </row>
    <row r="329" spans="1:29" ht="60" customHeight="1" x14ac:dyDescent="0.2">
      <c r="A329" s="62" t="s">
        <v>1136</v>
      </c>
      <c r="B329" s="63">
        <v>42629</v>
      </c>
      <c r="C329" s="63">
        <v>42654</v>
      </c>
      <c r="D329" s="32" t="s">
        <v>1842</v>
      </c>
      <c r="E329" s="83" t="s">
        <v>1097</v>
      </c>
      <c r="F329" s="83" t="s">
        <v>635</v>
      </c>
      <c r="G329" s="60" t="s">
        <v>259</v>
      </c>
      <c r="H329" s="62">
        <v>571</v>
      </c>
      <c r="I329" s="32" t="s">
        <v>797</v>
      </c>
      <c r="J329" s="115" t="s">
        <v>797</v>
      </c>
      <c r="K329" s="32" t="s">
        <v>797</v>
      </c>
      <c r="L329" s="32" t="s">
        <v>797</v>
      </c>
      <c r="M329" s="62" t="s">
        <v>1177</v>
      </c>
      <c r="N329" s="63">
        <v>42662</v>
      </c>
      <c r="O329" s="62" t="s">
        <v>25</v>
      </c>
      <c r="P329" s="62" t="s">
        <v>32</v>
      </c>
      <c r="Q329" s="83" t="s">
        <v>57</v>
      </c>
      <c r="R329" s="83" t="s">
        <v>34</v>
      </c>
      <c r="S329" s="62" t="s">
        <v>1196</v>
      </c>
      <c r="T329" s="29">
        <v>60000000</v>
      </c>
      <c r="U329" s="32">
        <v>100</v>
      </c>
      <c r="V329" s="32">
        <v>60</v>
      </c>
      <c r="W329" s="32">
        <v>50</v>
      </c>
      <c r="X329" s="65">
        <v>42629.640706018516</v>
      </c>
      <c r="Y329" s="62" t="s">
        <v>536</v>
      </c>
      <c r="Z329" s="65">
        <v>43347.62498842593</v>
      </c>
      <c r="AA329" s="62" t="s">
        <v>518</v>
      </c>
      <c r="AB329" s="31">
        <v>7452492055</v>
      </c>
      <c r="AC329" s="31">
        <v>364646021</v>
      </c>
    </row>
    <row r="330" spans="1:29" ht="60" customHeight="1" x14ac:dyDescent="0.2">
      <c r="A330" s="62" t="s">
        <v>1137</v>
      </c>
      <c r="B330" s="63">
        <v>42635</v>
      </c>
      <c r="C330" s="63">
        <v>42657</v>
      </c>
      <c r="D330" s="32" t="s">
        <v>1843</v>
      </c>
      <c r="E330" s="83" t="s">
        <v>1098</v>
      </c>
      <c r="F330" s="83" t="s">
        <v>1214</v>
      </c>
      <c r="G330" s="60" t="s">
        <v>259</v>
      </c>
      <c r="H330" s="62">
        <v>571</v>
      </c>
      <c r="I330" s="32" t="s">
        <v>797</v>
      </c>
      <c r="J330" s="115" t="s">
        <v>797</v>
      </c>
      <c r="K330" s="32" t="s">
        <v>797</v>
      </c>
      <c r="L330" s="32" t="s">
        <v>797</v>
      </c>
      <c r="M330" s="62" t="s">
        <v>1178</v>
      </c>
      <c r="N330" s="63">
        <v>42662</v>
      </c>
      <c r="O330" s="62" t="s">
        <v>25</v>
      </c>
      <c r="P330" s="62" t="s">
        <v>32</v>
      </c>
      <c r="Q330" s="83" t="s">
        <v>61</v>
      </c>
      <c r="R330" s="83" t="s">
        <v>34</v>
      </c>
      <c r="S330" s="62" t="s">
        <v>70</v>
      </c>
      <c r="T330" s="29">
        <v>600000000</v>
      </c>
      <c r="U330" s="32">
        <v>500</v>
      </c>
      <c r="V330" s="32">
        <v>7</v>
      </c>
      <c r="W330" s="32">
        <v>200</v>
      </c>
      <c r="X330" s="65">
        <v>42635.853888888887</v>
      </c>
      <c r="Y330" s="62" t="s">
        <v>512</v>
      </c>
      <c r="Z330" s="65">
        <v>42983.62498842593</v>
      </c>
      <c r="AA330" s="62" t="s">
        <v>497</v>
      </c>
      <c r="AB330" s="31">
        <v>7560916041</v>
      </c>
      <c r="AC330" s="31">
        <v>438815965</v>
      </c>
    </row>
    <row r="331" spans="1:29" ht="60" customHeight="1" x14ac:dyDescent="0.2">
      <c r="A331" s="62" t="s">
        <v>1138</v>
      </c>
      <c r="B331" s="63">
        <v>42655</v>
      </c>
      <c r="C331" s="63">
        <v>42678</v>
      </c>
      <c r="D331" s="32" t="s">
        <v>1844</v>
      </c>
      <c r="E331" s="83" t="s">
        <v>1099</v>
      </c>
      <c r="F331" s="83" t="s">
        <v>786</v>
      </c>
      <c r="G331" s="60" t="s">
        <v>259</v>
      </c>
      <c r="H331" s="62">
        <v>572</v>
      </c>
      <c r="I331" s="32" t="s">
        <v>797</v>
      </c>
      <c r="J331" s="115" t="s">
        <v>797</v>
      </c>
      <c r="K331" s="32" t="s">
        <v>797</v>
      </c>
      <c r="L331" s="32" t="s">
        <v>797</v>
      </c>
      <c r="M331" s="62" t="s">
        <v>1179</v>
      </c>
      <c r="N331" s="63">
        <v>42681</v>
      </c>
      <c r="O331" s="62" t="s">
        <v>25</v>
      </c>
      <c r="P331" s="62" t="s">
        <v>26</v>
      </c>
      <c r="Q331" s="83" t="s">
        <v>1197</v>
      </c>
      <c r="R331" s="83" t="s">
        <v>34</v>
      </c>
      <c r="S331" s="62" t="s">
        <v>62</v>
      </c>
      <c r="T331" s="29">
        <v>30000</v>
      </c>
      <c r="U331" s="32">
        <v>0</v>
      </c>
      <c r="V331" s="32">
        <v>0</v>
      </c>
      <c r="W331" s="32">
        <v>0</v>
      </c>
      <c r="X331" s="65">
        <v>42655.733090277776</v>
      </c>
      <c r="Y331" s="62" t="s">
        <v>512</v>
      </c>
      <c r="Z331" s="65">
        <v>42907.666655092587</v>
      </c>
      <c r="AA331" s="62" t="s">
        <v>518</v>
      </c>
      <c r="AB331" s="31">
        <v>7447779965</v>
      </c>
      <c r="AC331" s="31">
        <v>359220958</v>
      </c>
    </row>
    <row r="332" spans="1:29" ht="60" customHeight="1" x14ac:dyDescent="0.2">
      <c r="A332" s="62" t="s">
        <v>1139</v>
      </c>
      <c r="B332" s="63">
        <v>42667</v>
      </c>
      <c r="C332" s="63">
        <v>42690</v>
      </c>
      <c r="D332" s="32" t="s">
        <v>1845</v>
      </c>
      <c r="E332" s="83" t="s">
        <v>1100</v>
      </c>
      <c r="F332" s="83" t="s">
        <v>299</v>
      </c>
      <c r="G332" s="60" t="s">
        <v>259</v>
      </c>
      <c r="H332" s="62">
        <v>573</v>
      </c>
      <c r="I332" s="32" t="s">
        <v>21</v>
      </c>
      <c r="J332" s="79" t="s">
        <v>185</v>
      </c>
      <c r="K332" s="32" t="s">
        <v>22</v>
      </c>
      <c r="L332" s="79" t="s">
        <v>1410</v>
      </c>
      <c r="M332" s="62" t="s">
        <v>1180</v>
      </c>
      <c r="N332" s="63">
        <v>42696</v>
      </c>
      <c r="O332" s="62" t="s">
        <v>25</v>
      </c>
      <c r="P332" s="62" t="s">
        <v>32</v>
      </c>
      <c r="Q332" s="83" t="s">
        <v>43</v>
      </c>
      <c r="R332" s="83" t="s">
        <v>34</v>
      </c>
      <c r="S332" s="62" t="s">
        <v>232</v>
      </c>
      <c r="T332" s="29">
        <v>370000000</v>
      </c>
      <c r="U332" s="32">
        <v>300</v>
      </c>
      <c r="V332" s="32">
        <v>120</v>
      </c>
      <c r="W332" s="32">
        <v>140</v>
      </c>
      <c r="X332" s="65">
        <v>42667.821747685186</v>
      </c>
      <c r="Y332" s="62" t="s">
        <v>512</v>
      </c>
      <c r="Z332" s="65">
        <v>42954.666655092587</v>
      </c>
      <c r="AA332" s="62" t="s">
        <v>537</v>
      </c>
      <c r="AB332" s="31">
        <v>7533723033</v>
      </c>
      <c r="AC332" s="31">
        <v>516781006</v>
      </c>
    </row>
    <row r="333" spans="1:29" ht="60" customHeight="1" x14ac:dyDescent="0.2">
      <c r="A333" s="62" t="s">
        <v>1140</v>
      </c>
      <c r="B333" s="63">
        <v>42677</v>
      </c>
      <c r="C333" s="63">
        <v>42698</v>
      </c>
      <c r="D333" s="32" t="s">
        <v>1846</v>
      </c>
      <c r="E333" s="83" t="s">
        <v>1101</v>
      </c>
      <c r="F333" s="83" t="s">
        <v>1215</v>
      </c>
      <c r="G333" s="60" t="s">
        <v>259</v>
      </c>
      <c r="H333" s="62">
        <v>574</v>
      </c>
      <c r="I333" s="32" t="s">
        <v>21</v>
      </c>
      <c r="J333" s="79" t="s">
        <v>1408</v>
      </c>
      <c r="K333" s="32" t="s">
        <v>22</v>
      </c>
      <c r="L333" s="79" t="s">
        <v>1409</v>
      </c>
      <c r="M333" s="62" t="s">
        <v>1181</v>
      </c>
      <c r="N333" s="63">
        <v>42710</v>
      </c>
      <c r="O333" s="62" t="s">
        <v>25</v>
      </c>
      <c r="P333" s="62" t="s">
        <v>32</v>
      </c>
      <c r="Q333" s="83" t="s">
        <v>152</v>
      </c>
      <c r="R333" s="83" t="s">
        <v>34</v>
      </c>
      <c r="S333" s="62" t="s">
        <v>62</v>
      </c>
      <c r="T333" s="29">
        <v>1200000</v>
      </c>
      <c r="U333" s="32">
        <v>0</v>
      </c>
      <c r="V333" s="32">
        <v>0</v>
      </c>
      <c r="W333" s="32">
        <v>0</v>
      </c>
      <c r="X333" s="65">
        <v>42677.550451388888</v>
      </c>
      <c r="Y333" s="62" t="s">
        <v>512</v>
      </c>
      <c r="Z333" s="65">
        <v>42920.666655092587</v>
      </c>
      <c r="AA333" s="62" t="s">
        <v>518</v>
      </c>
      <c r="AB333" s="31">
        <v>7389083948</v>
      </c>
      <c r="AC333" s="31">
        <v>358525021</v>
      </c>
    </row>
    <row r="334" spans="1:29" ht="87" customHeight="1" x14ac:dyDescent="0.2">
      <c r="A334" s="62" t="s">
        <v>1141</v>
      </c>
      <c r="B334" s="63">
        <v>42697</v>
      </c>
      <c r="C334" s="63">
        <v>42719</v>
      </c>
      <c r="D334" s="32" t="s">
        <v>1847</v>
      </c>
      <c r="E334" s="83" t="s">
        <v>1102</v>
      </c>
      <c r="F334" s="83" t="s">
        <v>228</v>
      </c>
      <c r="G334" s="60" t="s">
        <v>259</v>
      </c>
      <c r="H334" s="62">
        <v>575</v>
      </c>
      <c r="I334" s="32" t="s">
        <v>21</v>
      </c>
      <c r="J334" s="79" t="s">
        <v>819</v>
      </c>
      <c r="K334" s="32" t="s">
        <v>22</v>
      </c>
      <c r="L334" s="79" t="s">
        <v>2374</v>
      </c>
      <c r="M334" s="62" t="s">
        <v>1182</v>
      </c>
      <c r="N334" s="63">
        <v>42726</v>
      </c>
      <c r="O334" s="62" t="s">
        <v>25</v>
      </c>
      <c r="P334" s="62" t="s">
        <v>32</v>
      </c>
      <c r="Q334" s="83" t="s">
        <v>39</v>
      </c>
      <c r="R334" s="83" t="s">
        <v>34</v>
      </c>
      <c r="S334" s="62" t="s">
        <v>774</v>
      </c>
      <c r="T334" s="29">
        <v>1700000</v>
      </c>
      <c r="U334" s="32">
        <v>0</v>
      </c>
      <c r="V334" s="32">
        <v>0</v>
      </c>
      <c r="W334" s="32">
        <v>0</v>
      </c>
      <c r="X334" s="65">
        <v>42696.854942129634</v>
      </c>
      <c r="Y334" s="62" t="s">
        <v>512</v>
      </c>
      <c r="Z334" s="65">
        <v>42998.62498842593</v>
      </c>
      <c r="AA334" s="62" t="s">
        <v>516</v>
      </c>
      <c r="AB334" s="31">
        <v>7317912957</v>
      </c>
      <c r="AC334" s="31">
        <v>487483012</v>
      </c>
    </row>
    <row r="335" spans="1:29" ht="60" customHeight="1" x14ac:dyDescent="0.2">
      <c r="A335" s="62" t="s">
        <v>1142</v>
      </c>
      <c r="B335" s="63">
        <v>42697</v>
      </c>
      <c r="C335" s="63">
        <v>42719</v>
      </c>
      <c r="D335" s="32" t="s">
        <v>1848</v>
      </c>
      <c r="E335" s="83" t="s">
        <v>1103</v>
      </c>
      <c r="F335" s="83" t="s">
        <v>1216</v>
      </c>
      <c r="G335" s="60" t="s">
        <v>259</v>
      </c>
      <c r="H335" s="62">
        <v>575</v>
      </c>
      <c r="I335" s="32" t="s">
        <v>797</v>
      </c>
      <c r="J335" s="115" t="s">
        <v>797</v>
      </c>
      <c r="K335" s="32" t="s">
        <v>797</v>
      </c>
      <c r="L335" s="32" t="s">
        <v>797</v>
      </c>
      <c r="M335" s="62" t="s">
        <v>1183</v>
      </c>
      <c r="N335" s="63">
        <v>42726</v>
      </c>
      <c r="O335" s="62" t="s">
        <v>25</v>
      </c>
      <c r="P335" s="62" t="s">
        <v>32</v>
      </c>
      <c r="Q335" s="83" t="s">
        <v>39</v>
      </c>
      <c r="R335" s="83" t="s">
        <v>34</v>
      </c>
      <c r="S335" s="62" t="s">
        <v>1069</v>
      </c>
      <c r="T335" s="29">
        <v>180000000</v>
      </c>
      <c r="U335" s="32">
        <v>220</v>
      </c>
      <c r="V335" s="32">
        <v>60</v>
      </c>
      <c r="W335" s="32">
        <v>14</v>
      </c>
      <c r="X335" s="65">
        <v>42697.580185185187</v>
      </c>
      <c r="Y335" s="62" t="s">
        <v>512</v>
      </c>
      <c r="Z335" s="65">
        <v>42948.666655092587</v>
      </c>
      <c r="AA335" s="62" t="s">
        <v>537</v>
      </c>
      <c r="AB335" s="31">
        <v>7385705036</v>
      </c>
      <c r="AC335" s="31">
        <v>371438049</v>
      </c>
    </row>
    <row r="336" spans="1:29" ht="60" customHeight="1" x14ac:dyDescent="0.2">
      <c r="A336" s="62" t="s">
        <v>1143</v>
      </c>
      <c r="B336" s="63">
        <v>42697</v>
      </c>
      <c r="C336" s="63">
        <v>42719</v>
      </c>
      <c r="D336" s="32" t="s">
        <v>1849</v>
      </c>
      <c r="E336" s="81" t="s">
        <v>2375</v>
      </c>
      <c r="F336" s="83" t="s">
        <v>1217</v>
      </c>
      <c r="G336" s="60" t="s">
        <v>259</v>
      </c>
      <c r="H336" s="62">
        <v>567</v>
      </c>
      <c r="I336" s="32" t="s">
        <v>797</v>
      </c>
      <c r="J336" s="115" t="s">
        <v>797</v>
      </c>
      <c r="K336" s="32" t="s">
        <v>797</v>
      </c>
      <c r="L336" s="32" t="s">
        <v>797</v>
      </c>
      <c r="M336" s="62" t="s">
        <v>1184</v>
      </c>
      <c r="N336" s="63">
        <v>42726</v>
      </c>
      <c r="O336" s="62" t="s">
        <v>25</v>
      </c>
      <c r="P336" s="62" t="s">
        <v>32</v>
      </c>
      <c r="Q336" s="83" t="s">
        <v>1198</v>
      </c>
      <c r="R336" s="83" t="s">
        <v>34</v>
      </c>
      <c r="S336" s="62" t="s">
        <v>44</v>
      </c>
      <c r="T336" s="29">
        <v>300000000</v>
      </c>
      <c r="U336" s="32">
        <v>430</v>
      </c>
      <c r="V336" s="32">
        <v>225</v>
      </c>
      <c r="W336" s="32">
        <v>350</v>
      </c>
      <c r="X336" s="65">
        <v>42697.603541666671</v>
      </c>
      <c r="Y336" s="62" t="s">
        <v>512</v>
      </c>
      <c r="Z336" s="65">
        <v>42954.666655092587</v>
      </c>
      <c r="AA336" s="62" t="s">
        <v>537</v>
      </c>
      <c r="AB336" s="31">
        <v>7372067048</v>
      </c>
      <c r="AC336" s="31">
        <v>366380957</v>
      </c>
    </row>
    <row r="337" spans="1:29" ht="60" customHeight="1" x14ac:dyDescent="0.2">
      <c r="A337" s="62" t="s">
        <v>1144</v>
      </c>
      <c r="B337" s="63">
        <v>42703</v>
      </c>
      <c r="C337" s="63">
        <v>42725</v>
      </c>
      <c r="D337" s="32" t="s">
        <v>1850</v>
      </c>
      <c r="E337" s="83" t="s">
        <v>1104</v>
      </c>
      <c r="F337" s="83" t="s">
        <v>253</v>
      </c>
      <c r="G337" s="60" t="s">
        <v>259</v>
      </c>
      <c r="H337" s="62">
        <v>575</v>
      </c>
      <c r="I337" s="32" t="s">
        <v>797</v>
      </c>
      <c r="J337" s="115" t="s">
        <v>797</v>
      </c>
      <c r="K337" s="32" t="s">
        <v>797</v>
      </c>
      <c r="L337" s="32" t="s">
        <v>797</v>
      </c>
      <c r="M337" s="62" t="s">
        <v>1185</v>
      </c>
      <c r="N337" s="63">
        <v>42726</v>
      </c>
      <c r="O337" s="62" t="s">
        <v>25</v>
      </c>
      <c r="P337" s="62" t="s">
        <v>32</v>
      </c>
      <c r="Q337" s="83" t="s">
        <v>33</v>
      </c>
      <c r="R337" s="83" t="s">
        <v>34</v>
      </c>
      <c r="S337" s="62" t="s">
        <v>232</v>
      </c>
      <c r="T337" s="29">
        <v>14500000</v>
      </c>
      <c r="U337" s="32">
        <v>0</v>
      </c>
      <c r="V337" s="32">
        <v>0</v>
      </c>
      <c r="W337" s="32">
        <v>0</v>
      </c>
      <c r="X337" s="65">
        <v>42703.729016203702</v>
      </c>
      <c r="Y337" s="62" t="s">
        <v>512</v>
      </c>
      <c r="Z337" s="65">
        <v>42881.666655092587</v>
      </c>
      <c r="AA337" s="62" t="s">
        <v>537</v>
      </c>
      <c r="AB337" s="31">
        <v>7448678034</v>
      </c>
      <c r="AC337" s="31">
        <v>488132962</v>
      </c>
    </row>
    <row r="338" spans="1:29" ht="60" customHeight="1" x14ac:dyDescent="0.2">
      <c r="A338" s="62" t="s">
        <v>1145</v>
      </c>
      <c r="B338" s="63">
        <v>42713</v>
      </c>
      <c r="C338" s="63">
        <v>42755</v>
      </c>
      <c r="D338" s="32" t="s">
        <v>1420</v>
      </c>
      <c r="E338" s="83" t="s">
        <v>1105</v>
      </c>
      <c r="F338" s="83" t="s">
        <v>633</v>
      </c>
      <c r="G338" s="60" t="s">
        <v>259</v>
      </c>
      <c r="H338" s="62">
        <v>578</v>
      </c>
      <c r="I338" s="32" t="s">
        <v>797</v>
      </c>
      <c r="J338" s="32" t="s">
        <v>797</v>
      </c>
      <c r="K338" s="32" t="s">
        <v>797</v>
      </c>
      <c r="L338" s="32" t="s">
        <v>797</v>
      </c>
      <c r="M338" s="62" t="s">
        <v>1186</v>
      </c>
      <c r="N338" s="63">
        <v>42762</v>
      </c>
      <c r="O338" s="62" t="s">
        <v>80</v>
      </c>
      <c r="P338" s="62" t="s">
        <v>32</v>
      </c>
      <c r="Q338" s="83" t="s">
        <v>53</v>
      </c>
      <c r="R338" s="83" t="s">
        <v>34</v>
      </c>
      <c r="S338" s="62" t="s">
        <v>232</v>
      </c>
      <c r="T338" s="39">
        <v>15500000</v>
      </c>
      <c r="U338" s="32">
        <v>45</v>
      </c>
      <c r="V338" s="32">
        <v>475</v>
      </c>
      <c r="W338" s="32">
        <v>75</v>
      </c>
      <c r="X338" s="65">
        <v>42713.608171296291</v>
      </c>
      <c r="Y338" s="62" t="s">
        <v>512</v>
      </c>
      <c r="Z338" s="65">
        <v>43125.62498842593</v>
      </c>
      <c r="AA338" s="62" t="s">
        <v>537</v>
      </c>
      <c r="AB338" s="31">
        <v>7141880042</v>
      </c>
      <c r="AC338" s="31">
        <v>412869978</v>
      </c>
    </row>
    <row r="339" spans="1:29" ht="60" customHeight="1" x14ac:dyDescent="0.2">
      <c r="A339" s="62" t="s">
        <v>1146</v>
      </c>
      <c r="B339" s="63">
        <v>42725</v>
      </c>
      <c r="C339" s="63">
        <v>42747</v>
      </c>
      <c r="D339" s="32" t="s">
        <v>1421</v>
      </c>
      <c r="E339" s="83" t="s">
        <v>1106</v>
      </c>
      <c r="F339" s="77" t="s">
        <v>2395</v>
      </c>
      <c r="G339" s="60" t="s">
        <v>259</v>
      </c>
      <c r="H339" s="62">
        <v>578</v>
      </c>
      <c r="I339" s="32" t="s">
        <v>797</v>
      </c>
      <c r="J339" s="32" t="s">
        <v>797</v>
      </c>
      <c r="K339" s="32" t="s">
        <v>797</v>
      </c>
      <c r="L339" s="32" t="s">
        <v>797</v>
      </c>
      <c r="M339" s="62" t="s">
        <v>1187</v>
      </c>
      <c r="N339" s="63">
        <v>42762</v>
      </c>
      <c r="O339" s="62" t="s">
        <v>25</v>
      </c>
      <c r="P339" s="62" t="s">
        <v>32</v>
      </c>
      <c r="Q339" s="83" t="s">
        <v>57</v>
      </c>
      <c r="R339" s="83" t="s">
        <v>34</v>
      </c>
      <c r="S339" s="62" t="s">
        <v>772</v>
      </c>
      <c r="T339" s="39">
        <v>100000000</v>
      </c>
      <c r="U339" s="32">
        <v>0</v>
      </c>
      <c r="V339" s="32">
        <v>0</v>
      </c>
      <c r="W339" s="32">
        <v>0</v>
      </c>
      <c r="X339" s="65">
        <v>42725.799768518518</v>
      </c>
      <c r="Y339" s="62" t="s">
        <v>512</v>
      </c>
      <c r="Z339" s="65">
        <v>43010.62498842593</v>
      </c>
      <c r="AA339" s="64" t="s">
        <v>513</v>
      </c>
      <c r="AB339" s="31">
        <v>7447423997</v>
      </c>
      <c r="AC339" s="31">
        <v>357923957</v>
      </c>
    </row>
    <row r="340" spans="1:29" ht="60" customHeight="1" x14ac:dyDescent="0.2">
      <c r="A340" s="62" t="s">
        <v>1147</v>
      </c>
      <c r="B340" s="63">
        <v>42732</v>
      </c>
      <c r="C340" s="63">
        <v>42754</v>
      </c>
      <c r="D340" s="32" t="s">
        <v>1422</v>
      </c>
      <c r="E340" s="83" t="s">
        <v>1107</v>
      </c>
      <c r="F340" s="83" t="s">
        <v>1218</v>
      </c>
      <c r="G340" s="60" t="s">
        <v>259</v>
      </c>
      <c r="H340" s="62">
        <v>578</v>
      </c>
      <c r="I340" s="32" t="s">
        <v>797</v>
      </c>
      <c r="J340" s="32" t="s">
        <v>797</v>
      </c>
      <c r="K340" s="32" t="s">
        <v>797</v>
      </c>
      <c r="L340" s="32" t="s">
        <v>797</v>
      </c>
      <c r="M340" s="62" t="s">
        <v>1188</v>
      </c>
      <c r="N340" s="63">
        <v>42762</v>
      </c>
      <c r="O340" s="62" t="s">
        <v>25</v>
      </c>
      <c r="P340" s="62" t="s">
        <v>32</v>
      </c>
      <c r="Q340" s="83" t="s">
        <v>33</v>
      </c>
      <c r="R340" s="83" t="s">
        <v>34</v>
      </c>
      <c r="S340" s="62" t="s">
        <v>232</v>
      </c>
      <c r="T340" s="39">
        <v>19500000</v>
      </c>
      <c r="U340" s="32">
        <v>0</v>
      </c>
      <c r="V340" s="32">
        <v>752</v>
      </c>
      <c r="W340" s="32">
        <v>20</v>
      </c>
      <c r="X340" s="65">
        <v>42732.749872685185</v>
      </c>
      <c r="Y340" s="62" t="s">
        <v>512</v>
      </c>
      <c r="Z340" s="65">
        <v>43105.62498842593</v>
      </c>
      <c r="AA340" s="62" t="s">
        <v>537</v>
      </c>
      <c r="AB340" s="31">
        <v>7409200012</v>
      </c>
      <c r="AC340" s="31">
        <v>447896029</v>
      </c>
    </row>
    <row r="341" spans="1:29" ht="60" customHeight="1" x14ac:dyDescent="0.2">
      <c r="A341" s="62" t="s">
        <v>1148</v>
      </c>
      <c r="B341" s="63">
        <v>42733</v>
      </c>
      <c r="C341" s="63">
        <v>42755</v>
      </c>
      <c r="D341" s="32" t="s">
        <v>1423</v>
      </c>
      <c r="E341" s="83" t="s">
        <v>1108</v>
      </c>
      <c r="F341" s="83" t="s">
        <v>1219</v>
      </c>
      <c r="G341" s="60" t="s">
        <v>259</v>
      </c>
      <c r="H341" s="62">
        <v>578</v>
      </c>
      <c r="I341" s="32" t="s">
        <v>21</v>
      </c>
      <c r="J341" s="79" t="s">
        <v>819</v>
      </c>
      <c r="K341" s="32" t="s">
        <v>22</v>
      </c>
      <c r="L341" s="79" t="s">
        <v>1411</v>
      </c>
      <c r="M341" s="62" t="s">
        <v>1189</v>
      </c>
      <c r="N341" s="63">
        <v>42762</v>
      </c>
      <c r="O341" s="62" t="s">
        <v>25</v>
      </c>
      <c r="P341" s="62" t="s">
        <v>32</v>
      </c>
      <c r="Q341" s="83" t="s">
        <v>53</v>
      </c>
      <c r="R341" s="83" t="s">
        <v>34</v>
      </c>
      <c r="S341" s="62" t="s">
        <v>1065</v>
      </c>
      <c r="T341" s="39">
        <v>4000000</v>
      </c>
      <c r="U341" s="32">
        <v>27</v>
      </c>
      <c r="V341" s="32">
        <v>27</v>
      </c>
      <c r="W341" s="32">
        <v>27</v>
      </c>
      <c r="X341" s="65">
        <v>42733.656192129631</v>
      </c>
      <c r="Y341" s="62" t="s">
        <v>512</v>
      </c>
      <c r="Z341" s="65">
        <v>43005.62498842593</v>
      </c>
      <c r="AA341" s="62" t="s">
        <v>537</v>
      </c>
      <c r="AB341" s="31">
        <v>7253522024</v>
      </c>
      <c r="AC341" s="31">
        <v>384887971</v>
      </c>
    </row>
    <row r="342" spans="1:29" ht="60" customHeight="1" x14ac:dyDescent="0.2">
      <c r="A342" s="17" t="s">
        <v>1221</v>
      </c>
      <c r="B342" s="6">
        <v>42740</v>
      </c>
      <c r="C342" s="6">
        <v>42761</v>
      </c>
      <c r="D342" s="32" t="s">
        <v>1424</v>
      </c>
      <c r="E342" s="83" t="s">
        <v>1267</v>
      </c>
      <c r="F342" s="83" t="s">
        <v>253</v>
      </c>
      <c r="G342" s="60" t="s">
        <v>259</v>
      </c>
      <c r="H342" s="62">
        <v>578</v>
      </c>
      <c r="I342" s="32" t="s">
        <v>797</v>
      </c>
      <c r="J342" s="32" t="s">
        <v>797</v>
      </c>
      <c r="K342" s="32" t="s">
        <v>797</v>
      </c>
      <c r="L342" s="32" t="s">
        <v>797</v>
      </c>
      <c r="M342" s="17" t="s">
        <v>1331</v>
      </c>
      <c r="N342" s="63">
        <v>42762</v>
      </c>
      <c r="O342" s="62" t="s">
        <v>25</v>
      </c>
      <c r="P342" s="62" t="s">
        <v>32</v>
      </c>
      <c r="Q342" s="83" t="s">
        <v>33</v>
      </c>
      <c r="R342" s="83" t="s">
        <v>34</v>
      </c>
      <c r="S342" s="62" t="s">
        <v>1069</v>
      </c>
      <c r="T342" s="39">
        <v>460000000</v>
      </c>
      <c r="U342" s="32">
        <v>20</v>
      </c>
      <c r="V342" s="32">
        <v>97</v>
      </c>
      <c r="W342" s="32">
        <v>0</v>
      </c>
      <c r="X342" s="65">
        <v>42740.759780092594</v>
      </c>
      <c r="Y342" s="62" t="s">
        <v>512</v>
      </c>
      <c r="Z342" s="65">
        <v>42975.62498842593</v>
      </c>
      <c r="AA342" s="62" t="s">
        <v>537</v>
      </c>
      <c r="AB342" s="31">
        <v>7461669986</v>
      </c>
      <c r="AC342" s="31">
        <v>486764955</v>
      </c>
    </row>
    <row r="343" spans="1:29" ht="60" customHeight="1" x14ac:dyDescent="0.2">
      <c r="A343" s="17" t="s">
        <v>1222</v>
      </c>
      <c r="B343" s="6">
        <v>42745</v>
      </c>
      <c r="C343" s="6">
        <v>42766</v>
      </c>
      <c r="D343" s="32" t="s">
        <v>1425</v>
      </c>
      <c r="E343" s="83" t="s">
        <v>1268</v>
      </c>
      <c r="F343" s="83" t="s">
        <v>1311</v>
      </c>
      <c r="G343" s="60" t="s">
        <v>259</v>
      </c>
      <c r="H343" s="62">
        <v>579</v>
      </c>
      <c r="I343" s="32" t="s">
        <v>797</v>
      </c>
      <c r="J343" s="32" t="s">
        <v>797</v>
      </c>
      <c r="K343" s="32" t="s">
        <v>797</v>
      </c>
      <c r="L343" s="32" t="s">
        <v>797</v>
      </c>
      <c r="M343" s="17" t="s">
        <v>1332</v>
      </c>
      <c r="N343" s="63">
        <v>42793</v>
      </c>
      <c r="O343" s="62" t="s">
        <v>25</v>
      </c>
      <c r="P343" s="62" t="s">
        <v>32</v>
      </c>
      <c r="Q343" s="83" t="s">
        <v>39</v>
      </c>
      <c r="R343" s="83" t="s">
        <v>34</v>
      </c>
      <c r="S343" s="62" t="s">
        <v>232</v>
      </c>
      <c r="T343" s="39">
        <v>300000</v>
      </c>
      <c r="U343" s="32">
        <v>4</v>
      </c>
      <c r="V343" s="32">
        <v>50</v>
      </c>
      <c r="W343" s="32">
        <v>10</v>
      </c>
      <c r="X343" s="65">
        <v>42745.629513888889</v>
      </c>
      <c r="Y343" s="62" t="s">
        <v>512</v>
      </c>
      <c r="Z343" s="65">
        <v>43153.62498842593</v>
      </c>
      <c r="AA343" s="62" t="s">
        <v>537</v>
      </c>
      <c r="AB343" s="31">
        <v>7353229953</v>
      </c>
      <c r="AC343" s="31">
        <v>369165044</v>
      </c>
    </row>
    <row r="344" spans="1:29" ht="60" customHeight="1" x14ac:dyDescent="0.2">
      <c r="A344" s="17" t="s">
        <v>1223</v>
      </c>
      <c r="B344" s="6">
        <v>42754</v>
      </c>
      <c r="C344" s="6">
        <v>42775</v>
      </c>
      <c r="D344" s="32" t="s">
        <v>1426</v>
      </c>
      <c r="E344" s="77" t="s">
        <v>2394</v>
      </c>
      <c r="F344" s="83" t="s">
        <v>2396</v>
      </c>
      <c r="G344" s="60" t="s">
        <v>259</v>
      </c>
      <c r="H344" s="62">
        <v>579</v>
      </c>
      <c r="I344" s="32" t="s">
        <v>797</v>
      </c>
      <c r="J344" s="32" t="s">
        <v>797</v>
      </c>
      <c r="K344" s="32" t="s">
        <v>797</v>
      </c>
      <c r="L344" s="32" t="s">
        <v>797</v>
      </c>
      <c r="M344" s="17" t="s">
        <v>1333</v>
      </c>
      <c r="N344" s="63">
        <v>42793</v>
      </c>
      <c r="O344" s="62" t="s">
        <v>25</v>
      </c>
      <c r="P344" s="62" t="s">
        <v>32</v>
      </c>
      <c r="Q344" s="83" t="s">
        <v>57</v>
      </c>
      <c r="R344" s="83" t="s">
        <v>34</v>
      </c>
      <c r="S344" s="62" t="s">
        <v>58</v>
      </c>
      <c r="T344" s="39">
        <v>5800000</v>
      </c>
      <c r="U344" s="32">
        <v>81</v>
      </c>
      <c r="V344" s="32">
        <v>10</v>
      </c>
      <c r="W344" s="32">
        <v>0</v>
      </c>
      <c r="X344" s="65">
        <v>42754.602268518516</v>
      </c>
      <c r="Y344" s="62" t="s">
        <v>512</v>
      </c>
      <c r="Z344" s="65">
        <v>43165.62498842593</v>
      </c>
      <c r="AA344" s="64" t="s">
        <v>513</v>
      </c>
      <c r="AB344" s="31">
        <v>7446830973</v>
      </c>
      <c r="AC344" s="31">
        <v>357814022</v>
      </c>
    </row>
    <row r="345" spans="1:29" ht="60" customHeight="1" x14ac:dyDescent="0.2">
      <c r="A345" s="17" t="s">
        <v>1224</v>
      </c>
      <c r="B345" s="6">
        <v>42759</v>
      </c>
      <c r="C345" s="6">
        <v>42780</v>
      </c>
      <c r="D345" s="32" t="s">
        <v>1427</v>
      </c>
      <c r="E345" s="83" t="s">
        <v>1269</v>
      </c>
      <c r="F345" s="83" t="s">
        <v>1312</v>
      </c>
      <c r="G345" s="60" t="s">
        <v>259</v>
      </c>
      <c r="H345" s="62">
        <v>579</v>
      </c>
      <c r="I345" s="32" t="s">
        <v>21</v>
      </c>
      <c r="J345" s="79" t="s">
        <v>1412</v>
      </c>
      <c r="K345" s="32" t="s">
        <v>22</v>
      </c>
      <c r="L345" s="79" t="s">
        <v>1413</v>
      </c>
      <c r="M345" s="17" t="s">
        <v>1334</v>
      </c>
      <c r="N345" s="63">
        <v>42793</v>
      </c>
      <c r="O345" s="62" t="s">
        <v>25</v>
      </c>
      <c r="P345" s="62" t="s">
        <v>32</v>
      </c>
      <c r="Q345" s="83" t="s">
        <v>43</v>
      </c>
      <c r="R345" s="83" t="s">
        <v>34</v>
      </c>
      <c r="S345" s="62" t="s">
        <v>70</v>
      </c>
      <c r="T345" s="39">
        <v>22500000</v>
      </c>
      <c r="U345" s="32">
        <v>75</v>
      </c>
      <c r="V345" s="32">
        <v>2</v>
      </c>
      <c r="W345" s="32">
        <v>50</v>
      </c>
      <c r="X345" s="65">
        <v>42759.605543981481</v>
      </c>
      <c r="Y345" s="62" t="s">
        <v>780</v>
      </c>
      <c r="Z345" s="65">
        <v>43105.62498842593</v>
      </c>
      <c r="AA345" s="62" t="s">
        <v>497</v>
      </c>
      <c r="AB345" s="31">
        <v>7513713003</v>
      </c>
      <c r="AC345" s="31">
        <v>503230971</v>
      </c>
    </row>
    <row r="346" spans="1:29" ht="60" customHeight="1" x14ac:dyDescent="0.2">
      <c r="A346" s="17" t="s">
        <v>1226</v>
      </c>
      <c r="B346" s="6">
        <v>42767</v>
      </c>
      <c r="C346" s="6">
        <v>42788</v>
      </c>
      <c r="D346" s="32" t="s">
        <v>1429</v>
      </c>
      <c r="E346" s="83" t="s">
        <v>1271</v>
      </c>
      <c r="F346" s="83" t="s">
        <v>1313</v>
      </c>
      <c r="G346" s="60" t="s">
        <v>259</v>
      </c>
      <c r="H346" s="62">
        <v>579</v>
      </c>
      <c r="I346" s="32" t="s">
        <v>797</v>
      </c>
      <c r="J346" s="32" t="s">
        <v>797</v>
      </c>
      <c r="K346" s="32" t="s">
        <v>797</v>
      </c>
      <c r="L346" s="32" t="s">
        <v>797</v>
      </c>
      <c r="M346" s="17" t="s">
        <v>1336</v>
      </c>
      <c r="N346" s="63">
        <v>42793</v>
      </c>
      <c r="O346" s="62" t="s">
        <v>25</v>
      </c>
      <c r="P346" s="62" t="s">
        <v>32</v>
      </c>
      <c r="Q346" s="83" t="s">
        <v>770</v>
      </c>
      <c r="R346" s="83" t="s">
        <v>34</v>
      </c>
      <c r="S346" s="62" t="s">
        <v>62</v>
      </c>
      <c r="T346" s="39">
        <v>13000000</v>
      </c>
      <c r="U346" s="32">
        <v>0</v>
      </c>
      <c r="V346" s="32">
        <v>100</v>
      </c>
      <c r="W346" s="32">
        <v>0</v>
      </c>
      <c r="X346" s="65">
        <v>42767.861134259263</v>
      </c>
      <c r="Y346" s="62" t="s">
        <v>512</v>
      </c>
      <c r="Z346" s="65">
        <v>43222.62498842593</v>
      </c>
      <c r="AA346" s="62" t="s">
        <v>518</v>
      </c>
      <c r="AB346" s="31">
        <v>7403713030</v>
      </c>
      <c r="AC346" s="31">
        <v>380232019</v>
      </c>
    </row>
    <row r="347" spans="1:29" ht="60" customHeight="1" x14ac:dyDescent="0.2">
      <c r="A347" s="17" t="s">
        <v>1227</v>
      </c>
      <c r="B347" s="6">
        <v>42775</v>
      </c>
      <c r="C347" s="6">
        <v>42796</v>
      </c>
      <c r="D347" s="32" t="s">
        <v>1430</v>
      </c>
      <c r="E347" s="83" t="s">
        <v>1272</v>
      </c>
      <c r="F347" s="83" t="s">
        <v>100</v>
      </c>
      <c r="G347" s="60" t="s">
        <v>259</v>
      </c>
      <c r="H347" s="62">
        <v>580</v>
      </c>
      <c r="I347" s="32" t="s">
        <v>21</v>
      </c>
      <c r="J347" s="79" t="s">
        <v>819</v>
      </c>
      <c r="K347" s="32" t="s">
        <v>22</v>
      </c>
      <c r="L347" s="79" t="s">
        <v>1415</v>
      </c>
      <c r="M347" s="17" t="s">
        <v>1337</v>
      </c>
      <c r="N347" s="63">
        <v>42800</v>
      </c>
      <c r="O347" s="62" t="s">
        <v>25</v>
      </c>
      <c r="P347" s="62" t="s">
        <v>32</v>
      </c>
      <c r="Q347" s="83" t="s">
        <v>33</v>
      </c>
      <c r="R347" s="83" t="s">
        <v>34</v>
      </c>
      <c r="S347" s="62" t="s">
        <v>1065</v>
      </c>
      <c r="T347" s="39">
        <v>30000000</v>
      </c>
      <c r="U347" s="32">
        <v>40</v>
      </c>
      <c r="V347" s="32">
        <v>120</v>
      </c>
      <c r="W347" s="32">
        <v>32</v>
      </c>
      <c r="X347" s="65">
        <v>42775.854270833333</v>
      </c>
      <c r="Y347" s="62" t="s">
        <v>512</v>
      </c>
      <c r="Z347" s="65">
        <v>42999.62498842593</v>
      </c>
      <c r="AA347" s="62" t="s">
        <v>537</v>
      </c>
      <c r="AB347" s="31">
        <v>7460400973</v>
      </c>
      <c r="AC347" s="31">
        <v>424744982</v>
      </c>
    </row>
    <row r="348" spans="1:29" ht="60" customHeight="1" x14ac:dyDescent="0.2">
      <c r="A348" s="17" t="s">
        <v>1228</v>
      </c>
      <c r="B348" s="6">
        <v>42776</v>
      </c>
      <c r="C348" s="6">
        <v>42797</v>
      </c>
      <c r="D348" s="32" t="s">
        <v>1431</v>
      </c>
      <c r="E348" s="83" t="s">
        <v>1273</v>
      </c>
      <c r="F348" s="83" t="s">
        <v>286</v>
      </c>
      <c r="G348" s="60" t="s">
        <v>259</v>
      </c>
      <c r="H348" s="62">
        <v>580</v>
      </c>
      <c r="I348" s="32" t="s">
        <v>797</v>
      </c>
      <c r="J348" s="32" t="s">
        <v>797</v>
      </c>
      <c r="K348" s="32" t="s">
        <v>797</v>
      </c>
      <c r="L348" s="32" t="s">
        <v>797</v>
      </c>
      <c r="M348" s="17" t="s">
        <v>1338</v>
      </c>
      <c r="N348" s="63">
        <v>42800</v>
      </c>
      <c r="O348" s="62" t="s">
        <v>25</v>
      </c>
      <c r="P348" s="62" t="s">
        <v>32</v>
      </c>
      <c r="Q348" s="83" t="s">
        <v>39</v>
      </c>
      <c r="R348" s="83" t="s">
        <v>34</v>
      </c>
      <c r="S348" s="62" t="s">
        <v>232</v>
      </c>
      <c r="T348" s="39">
        <v>181116800</v>
      </c>
      <c r="U348" s="32">
        <v>335</v>
      </c>
      <c r="V348" s="32">
        <v>106</v>
      </c>
      <c r="W348" s="32">
        <v>106</v>
      </c>
      <c r="X348" s="65">
        <v>42776.704386574071</v>
      </c>
      <c r="Y348" s="62" t="s">
        <v>512</v>
      </c>
      <c r="Z348" s="65">
        <v>43042.62498842593</v>
      </c>
      <c r="AA348" s="62" t="s">
        <v>537</v>
      </c>
      <c r="AB348" s="31">
        <v>7406649963</v>
      </c>
      <c r="AC348" s="31">
        <v>389607050</v>
      </c>
    </row>
    <row r="349" spans="1:29" ht="60" customHeight="1" x14ac:dyDescent="0.2">
      <c r="A349" s="17" t="s">
        <v>1229</v>
      </c>
      <c r="B349" s="6">
        <v>42780</v>
      </c>
      <c r="C349" s="6">
        <v>42801</v>
      </c>
      <c r="D349" s="32" t="s">
        <v>1432</v>
      </c>
      <c r="E349" s="83" t="s">
        <v>1274</v>
      </c>
      <c r="F349" s="83" t="s">
        <v>1314</v>
      </c>
      <c r="G349" s="60" t="s">
        <v>259</v>
      </c>
      <c r="H349" s="62">
        <v>581</v>
      </c>
      <c r="I349" s="32" t="s">
        <v>797</v>
      </c>
      <c r="J349" s="32" t="s">
        <v>797</v>
      </c>
      <c r="K349" s="32" t="s">
        <v>797</v>
      </c>
      <c r="L349" s="32" t="s">
        <v>797</v>
      </c>
      <c r="M349" s="17" t="s">
        <v>1339</v>
      </c>
      <c r="N349" s="63">
        <v>42814</v>
      </c>
      <c r="O349" s="62" t="s">
        <v>25</v>
      </c>
      <c r="P349" s="62" t="s">
        <v>32</v>
      </c>
      <c r="Q349" s="83" t="s">
        <v>61</v>
      </c>
      <c r="R349" s="83" t="s">
        <v>34</v>
      </c>
      <c r="S349" s="62" t="s">
        <v>1069</v>
      </c>
      <c r="T349" s="39">
        <v>140000000</v>
      </c>
      <c r="U349" s="32">
        <v>250</v>
      </c>
      <c r="V349" s="32">
        <v>40</v>
      </c>
      <c r="W349" s="32">
        <v>28</v>
      </c>
      <c r="X349" s="65">
        <v>42780.603796296295</v>
      </c>
      <c r="Y349" s="62" t="s">
        <v>512</v>
      </c>
      <c r="Z349" s="65">
        <v>43034.62498842593</v>
      </c>
      <c r="AA349" s="62" t="s">
        <v>537</v>
      </c>
      <c r="AB349" s="31">
        <v>7500202985</v>
      </c>
      <c r="AC349" s="31">
        <v>430500046</v>
      </c>
    </row>
    <row r="350" spans="1:29" ht="60" customHeight="1" x14ac:dyDescent="0.2">
      <c r="A350" s="17" t="s">
        <v>1225</v>
      </c>
      <c r="B350" s="6">
        <v>42780</v>
      </c>
      <c r="C350" s="6">
        <v>42780</v>
      </c>
      <c r="D350" s="32" t="s">
        <v>1428</v>
      </c>
      <c r="E350" s="83" t="s">
        <v>1270</v>
      </c>
      <c r="F350" s="83" t="s">
        <v>2393</v>
      </c>
      <c r="G350" s="60" t="s">
        <v>259</v>
      </c>
      <c r="H350" s="62">
        <v>579</v>
      </c>
      <c r="I350" s="32" t="s">
        <v>21</v>
      </c>
      <c r="J350" s="79" t="s">
        <v>819</v>
      </c>
      <c r="K350" s="32" t="s">
        <v>22</v>
      </c>
      <c r="L350" s="79" t="s">
        <v>1414</v>
      </c>
      <c r="M350" s="17" t="s">
        <v>1335</v>
      </c>
      <c r="N350" s="63">
        <v>42793</v>
      </c>
      <c r="O350" s="62" t="s">
        <v>25</v>
      </c>
      <c r="P350" s="62" t="s">
        <v>32</v>
      </c>
      <c r="Q350" s="83" t="s">
        <v>61</v>
      </c>
      <c r="R350" s="83" t="s">
        <v>34</v>
      </c>
      <c r="S350" s="62" t="s">
        <v>65</v>
      </c>
      <c r="T350" s="39">
        <v>2000000</v>
      </c>
      <c r="U350" s="32">
        <v>15</v>
      </c>
      <c r="V350" s="32">
        <v>6</v>
      </c>
      <c r="W350" s="32">
        <v>7</v>
      </c>
      <c r="X350" s="65">
        <v>42759.621805555551</v>
      </c>
      <c r="Y350" s="62" t="s">
        <v>512</v>
      </c>
      <c r="Z350" s="65">
        <v>43025.62498842593</v>
      </c>
      <c r="AA350" s="62" t="s">
        <v>497</v>
      </c>
      <c r="AB350" s="31">
        <v>7536414002</v>
      </c>
      <c r="AC350" s="31">
        <v>441762951</v>
      </c>
    </row>
    <row r="351" spans="1:29" ht="60" customHeight="1" x14ac:dyDescent="0.2">
      <c r="A351" s="17" t="s">
        <v>1230</v>
      </c>
      <c r="B351" s="6">
        <v>42783</v>
      </c>
      <c r="C351" s="6">
        <v>42804</v>
      </c>
      <c r="D351" s="32" t="s">
        <v>1433</v>
      </c>
      <c r="E351" s="83" t="s">
        <v>1275</v>
      </c>
      <c r="F351" s="83" t="s">
        <v>291</v>
      </c>
      <c r="G351" s="60" t="s">
        <v>259</v>
      </c>
      <c r="H351" s="62">
        <v>581</v>
      </c>
      <c r="I351" s="32" t="s">
        <v>797</v>
      </c>
      <c r="J351" s="32" t="s">
        <v>797</v>
      </c>
      <c r="K351" s="32" t="s">
        <v>797</v>
      </c>
      <c r="L351" s="32" t="s">
        <v>797</v>
      </c>
      <c r="M351" s="62" t="s">
        <v>1340</v>
      </c>
      <c r="N351" s="63">
        <v>42814</v>
      </c>
      <c r="O351" s="62" t="s">
        <v>25</v>
      </c>
      <c r="P351" s="62" t="s">
        <v>32</v>
      </c>
      <c r="Q351" s="83" t="s">
        <v>39</v>
      </c>
      <c r="R351" s="83" t="s">
        <v>34</v>
      </c>
      <c r="S351" s="62" t="s">
        <v>232</v>
      </c>
      <c r="T351" s="39">
        <v>28020000</v>
      </c>
      <c r="U351" s="32">
        <v>70</v>
      </c>
      <c r="V351" s="32">
        <v>70</v>
      </c>
      <c r="W351" s="32">
        <v>25</v>
      </c>
      <c r="X351" s="65">
        <v>42783.725439814814</v>
      </c>
      <c r="Y351" s="62" t="s">
        <v>512</v>
      </c>
      <c r="Z351" s="65">
        <v>43396.62498842593</v>
      </c>
      <c r="AA351" s="62" t="s">
        <v>537</v>
      </c>
      <c r="AB351" s="31">
        <v>7293696036</v>
      </c>
      <c r="AC351" s="31">
        <v>437142966</v>
      </c>
    </row>
    <row r="352" spans="1:29" ht="60" customHeight="1" x14ac:dyDescent="0.2">
      <c r="A352" s="17" t="s">
        <v>1232</v>
      </c>
      <c r="B352" s="6">
        <v>42788</v>
      </c>
      <c r="C352" s="6">
        <v>42809</v>
      </c>
      <c r="D352" s="32" t="s">
        <v>1435</v>
      </c>
      <c r="E352" s="83" t="s">
        <v>1276</v>
      </c>
      <c r="F352" s="83" t="s">
        <v>228</v>
      </c>
      <c r="G352" s="60" t="s">
        <v>259</v>
      </c>
      <c r="H352" s="62">
        <v>581</v>
      </c>
      <c r="I352" s="32" t="s">
        <v>797</v>
      </c>
      <c r="J352" s="32" t="s">
        <v>797</v>
      </c>
      <c r="K352" s="32" t="s">
        <v>797</v>
      </c>
      <c r="L352" s="32" t="s">
        <v>797</v>
      </c>
      <c r="M352" s="62" t="s">
        <v>1342</v>
      </c>
      <c r="N352" s="63">
        <v>42814</v>
      </c>
      <c r="O352" s="62" t="s">
        <v>25</v>
      </c>
      <c r="P352" s="62" t="s">
        <v>32</v>
      </c>
      <c r="Q352" s="83" t="s">
        <v>39</v>
      </c>
      <c r="R352" s="83" t="s">
        <v>34</v>
      </c>
      <c r="S352" s="62" t="s">
        <v>1305</v>
      </c>
      <c r="T352" s="39">
        <v>1000000</v>
      </c>
      <c r="U352" s="32">
        <v>16</v>
      </c>
      <c r="V352" s="32">
        <v>8</v>
      </c>
      <c r="W352" s="32">
        <v>16</v>
      </c>
      <c r="X352" s="65">
        <v>42788.679606481484</v>
      </c>
      <c r="Y352" s="62" t="s">
        <v>512</v>
      </c>
      <c r="Z352" s="65">
        <v>42975.62498842593</v>
      </c>
      <c r="AA352" s="62" t="s">
        <v>778</v>
      </c>
      <c r="AB352" s="31">
        <v>7317510051</v>
      </c>
      <c r="AC352" s="31">
        <v>486630991</v>
      </c>
    </row>
    <row r="353" spans="1:29" ht="60" customHeight="1" x14ac:dyDescent="0.2">
      <c r="A353" s="17" t="s">
        <v>1231</v>
      </c>
      <c r="B353" s="6">
        <v>42788</v>
      </c>
      <c r="C353" s="6">
        <v>42809</v>
      </c>
      <c r="D353" s="32" t="s">
        <v>1434</v>
      </c>
      <c r="E353" s="77" t="s">
        <v>2392</v>
      </c>
      <c r="F353" s="88" t="s">
        <v>2393</v>
      </c>
      <c r="G353" s="60" t="s">
        <v>259</v>
      </c>
      <c r="H353" s="62">
        <v>581</v>
      </c>
      <c r="I353" s="32" t="s">
        <v>1378</v>
      </c>
      <c r="J353" s="32" t="s">
        <v>797</v>
      </c>
      <c r="K353" s="32" t="s">
        <v>797</v>
      </c>
      <c r="L353" s="32" t="s">
        <v>797</v>
      </c>
      <c r="M353" s="62" t="s">
        <v>1341</v>
      </c>
      <c r="N353" s="63">
        <v>42814</v>
      </c>
      <c r="O353" s="62" t="s">
        <v>25</v>
      </c>
      <c r="P353" s="62" t="s">
        <v>32</v>
      </c>
      <c r="Q353" s="83" t="s">
        <v>145</v>
      </c>
      <c r="R353" s="83" t="s">
        <v>34</v>
      </c>
      <c r="S353" s="62" t="s">
        <v>65</v>
      </c>
      <c r="T353" s="39">
        <v>160000000</v>
      </c>
      <c r="U353" s="32">
        <v>600</v>
      </c>
      <c r="V353" s="32">
        <v>5</v>
      </c>
      <c r="W353" s="32">
        <v>5</v>
      </c>
      <c r="X353" s="65">
        <v>42788.607164351852</v>
      </c>
      <c r="Y353" s="62" t="s">
        <v>512</v>
      </c>
      <c r="Z353" s="65">
        <v>43047.62498842593</v>
      </c>
      <c r="AA353" s="62" t="s">
        <v>497</v>
      </c>
      <c r="AB353" s="31">
        <v>7438734952</v>
      </c>
      <c r="AC353" s="31">
        <v>365215951</v>
      </c>
    </row>
    <row r="354" spans="1:29" ht="60" customHeight="1" x14ac:dyDescent="0.2">
      <c r="A354" s="17" t="s">
        <v>1233</v>
      </c>
      <c r="B354" s="6">
        <v>42790</v>
      </c>
      <c r="C354" s="6">
        <v>42811</v>
      </c>
      <c r="D354" s="32" t="s">
        <v>1436</v>
      </c>
      <c r="E354" s="89" t="s">
        <v>2391</v>
      </c>
      <c r="F354" s="83" t="s">
        <v>1315</v>
      </c>
      <c r="G354" s="60" t="s">
        <v>259</v>
      </c>
      <c r="H354" s="62">
        <v>581</v>
      </c>
      <c r="I354" s="32" t="s">
        <v>21</v>
      </c>
      <c r="J354" s="79" t="s">
        <v>1416</v>
      </c>
      <c r="K354" s="79" t="s">
        <v>791</v>
      </c>
      <c r="L354" s="79" t="s">
        <v>1417</v>
      </c>
      <c r="M354" s="62" t="s">
        <v>1343</v>
      </c>
      <c r="N354" s="63">
        <v>42814</v>
      </c>
      <c r="O354" s="62" t="s">
        <v>25</v>
      </c>
      <c r="P354" s="62" t="s">
        <v>32</v>
      </c>
      <c r="Q354" s="83" t="s">
        <v>39</v>
      </c>
      <c r="R354" s="83" t="s">
        <v>34</v>
      </c>
      <c r="S354" s="62" t="s">
        <v>62</v>
      </c>
      <c r="T354" s="39">
        <v>2000000</v>
      </c>
      <c r="U354" s="32">
        <v>20</v>
      </c>
      <c r="V354" s="32">
        <v>15</v>
      </c>
      <c r="W354" s="32">
        <v>20</v>
      </c>
      <c r="X354" s="65">
        <v>42790.683344907404</v>
      </c>
      <c r="Y354" s="62" t="s">
        <v>780</v>
      </c>
      <c r="Z354" s="65">
        <v>43083.62498842593</v>
      </c>
      <c r="AA354" s="62" t="s">
        <v>518</v>
      </c>
      <c r="AB354" s="31">
        <v>7386028976</v>
      </c>
      <c r="AC354" s="31">
        <v>368010031</v>
      </c>
    </row>
    <row r="355" spans="1:29" ht="60" customHeight="1" x14ac:dyDescent="0.2">
      <c r="A355" s="17" t="s">
        <v>1234</v>
      </c>
      <c r="B355" s="6">
        <v>42816</v>
      </c>
      <c r="C355" s="6">
        <v>42837</v>
      </c>
      <c r="D355" s="32" t="s">
        <v>1437</v>
      </c>
      <c r="E355" s="83" t="s">
        <v>1277</v>
      </c>
      <c r="F355" s="83" t="s">
        <v>1316</v>
      </c>
      <c r="G355" s="60" t="s">
        <v>259</v>
      </c>
      <c r="H355" s="62">
        <v>583</v>
      </c>
      <c r="I355" s="32" t="s">
        <v>797</v>
      </c>
      <c r="J355" s="32" t="s">
        <v>797</v>
      </c>
      <c r="K355" s="32" t="s">
        <v>797</v>
      </c>
      <c r="L355" s="32" t="s">
        <v>797</v>
      </c>
      <c r="M355" s="62" t="s">
        <v>1344</v>
      </c>
      <c r="N355" s="63">
        <v>42852</v>
      </c>
      <c r="O355" s="62" t="s">
        <v>25</v>
      </c>
      <c r="P355" s="62" t="s">
        <v>32</v>
      </c>
      <c r="Q355" s="83" t="s">
        <v>33</v>
      </c>
      <c r="R355" s="83" t="s">
        <v>34</v>
      </c>
      <c r="S355" s="62" t="s">
        <v>1067</v>
      </c>
      <c r="T355" s="39">
        <v>2300000</v>
      </c>
      <c r="U355" s="32">
        <v>6</v>
      </c>
      <c r="V355" s="32">
        <v>26</v>
      </c>
      <c r="W355" s="32">
        <v>6</v>
      </c>
      <c r="X355" s="65">
        <v>42816.841469907406</v>
      </c>
      <c r="Y355" s="62" t="s">
        <v>512</v>
      </c>
      <c r="Z355" s="65">
        <v>43069.62498842593</v>
      </c>
      <c r="AA355" s="62" t="s">
        <v>537</v>
      </c>
      <c r="AB355" s="31">
        <v>7453055035</v>
      </c>
      <c r="AC355" s="31">
        <v>510677991</v>
      </c>
    </row>
    <row r="356" spans="1:29" ht="60" customHeight="1" x14ac:dyDescent="0.2">
      <c r="A356" s="17" t="s">
        <v>1235</v>
      </c>
      <c r="B356" s="6">
        <v>42828</v>
      </c>
      <c r="C356" s="6">
        <v>42851</v>
      </c>
      <c r="D356" s="32" t="s">
        <v>1438</v>
      </c>
      <c r="E356" s="83" t="s">
        <v>1278</v>
      </c>
      <c r="F356" s="83" t="s">
        <v>989</v>
      </c>
      <c r="G356" s="60" t="s">
        <v>259</v>
      </c>
      <c r="H356" s="62">
        <v>584</v>
      </c>
      <c r="I356" s="32" t="s">
        <v>797</v>
      </c>
      <c r="J356" s="32" t="s">
        <v>797</v>
      </c>
      <c r="K356" s="32" t="s">
        <v>797</v>
      </c>
      <c r="L356" s="32" t="s">
        <v>797</v>
      </c>
      <c r="M356" s="62" t="s">
        <v>1345</v>
      </c>
      <c r="N356" s="63">
        <v>42857</v>
      </c>
      <c r="O356" s="62" t="s">
        <v>25</v>
      </c>
      <c r="P356" s="62" t="s">
        <v>32</v>
      </c>
      <c r="Q356" s="83" t="s">
        <v>43</v>
      </c>
      <c r="R356" s="83" t="s">
        <v>34</v>
      </c>
      <c r="S356" s="62" t="s">
        <v>232</v>
      </c>
      <c r="T356" s="39">
        <v>0</v>
      </c>
      <c r="U356" s="32">
        <v>0</v>
      </c>
      <c r="V356" s="32">
        <v>0</v>
      </c>
      <c r="W356" s="32">
        <v>0</v>
      </c>
      <c r="X356" s="65">
        <v>42828.794039351851</v>
      </c>
      <c r="Y356" s="62" t="s">
        <v>512</v>
      </c>
      <c r="Z356" s="65">
        <v>42983.62498842593</v>
      </c>
      <c r="AA356" s="62" t="s">
        <v>537</v>
      </c>
      <c r="AB356" s="31">
        <v>7528748047</v>
      </c>
      <c r="AC356" s="31">
        <v>511700027</v>
      </c>
    </row>
    <row r="357" spans="1:29" ht="60" customHeight="1" x14ac:dyDescent="0.2">
      <c r="A357" s="17" t="s">
        <v>1236</v>
      </c>
      <c r="B357" s="6">
        <v>42832</v>
      </c>
      <c r="C357" s="6">
        <v>42858</v>
      </c>
      <c r="D357" s="32" t="s">
        <v>1439</v>
      </c>
      <c r="E357" s="83" t="s">
        <v>1279</v>
      </c>
      <c r="F357" s="83" t="s">
        <v>1317</v>
      </c>
      <c r="G357" s="60" t="s">
        <v>259</v>
      </c>
      <c r="H357" s="62">
        <v>584</v>
      </c>
      <c r="I357" s="32" t="s">
        <v>797</v>
      </c>
      <c r="J357" s="32" t="s">
        <v>797</v>
      </c>
      <c r="K357" s="32" t="s">
        <v>797</v>
      </c>
      <c r="L357" s="32" t="s">
        <v>797</v>
      </c>
      <c r="M357" s="62" t="s">
        <v>1346</v>
      </c>
      <c r="N357" s="63">
        <v>42857</v>
      </c>
      <c r="O357" s="62" t="s">
        <v>25</v>
      </c>
      <c r="P357" s="62" t="s">
        <v>32</v>
      </c>
      <c r="Q357" s="83" t="s">
        <v>57</v>
      </c>
      <c r="R357" s="83" t="s">
        <v>34</v>
      </c>
      <c r="S357" s="62" t="s">
        <v>40</v>
      </c>
      <c r="T357" s="39">
        <v>50000000</v>
      </c>
      <c r="U357" s="32">
        <v>150</v>
      </c>
      <c r="V357" s="32">
        <v>19</v>
      </c>
      <c r="W357" s="32">
        <v>26</v>
      </c>
      <c r="X357" s="65">
        <v>42832.605925925927</v>
      </c>
      <c r="Y357" s="62" t="s">
        <v>512</v>
      </c>
      <c r="Z357" s="65">
        <v>43069.62498842593</v>
      </c>
      <c r="AA357" s="62" t="s">
        <v>518</v>
      </c>
      <c r="AB357" s="31">
        <v>7445125974</v>
      </c>
      <c r="AC357" s="31">
        <v>354131025</v>
      </c>
    </row>
    <row r="358" spans="1:29" ht="60" customHeight="1" x14ac:dyDescent="0.2">
      <c r="A358" s="17" t="s">
        <v>1237</v>
      </c>
      <c r="B358" s="6">
        <v>42836</v>
      </c>
      <c r="C358" s="6">
        <v>42860</v>
      </c>
      <c r="D358" s="32" t="s">
        <v>1440</v>
      </c>
      <c r="E358" s="83" t="s">
        <v>1280</v>
      </c>
      <c r="F358" s="83" t="s">
        <v>1318</v>
      </c>
      <c r="G358" s="60" t="s">
        <v>259</v>
      </c>
      <c r="H358" s="62">
        <v>584</v>
      </c>
      <c r="I358" s="32" t="s">
        <v>797</v>
      </c>
      <c r="J358" s="32" t="s">
        <v>797</v>
      </c>
      <c r="K358" s="32" t="s">
        <v>797</v>
      </c>
      <c r="L358" s="32" t="s">
        <v>797</v>
      </c>
      <c r="M358" s="62" t="s">
        <v>1347</v>
      </c>
      <c r="N358" s="63">
        <v>42857</v>
      </c>
      <c r="O358" s="62" t="s">
        <v>25</v>
      </c>
      <c r="P358" s="62" t="s">
        <v>32</v>
      </c>
      <c r="Q358" s="83" t="s">
        <v>39</v>
      </c>
      <c r="R358" s="83" t="s">
        <v>34</v>
      </c>
      <c r="S358" s="62" t="s">
        <v>35</v>
      </c>
      <c r="T358" s="39">
        <v>600000</v>
      </c>
      <c r="U358" s="32">
        <v>30</v>
      </c>
      <c r="V358" s="32">
        <v>5</v>
      </c>
      <c r="W358" s="32">
        <v>0</v>
      </c>
      <c r="X358" s="65">
        <v>42836.841539351852</v>
      </c>
      <c r="Y358" s="62" t="s">
        <v>512</v>
      </c>
      <c r="Z358" s="65">
        <v>43196.62498842593</v>
      </c>
      <c r="AA358" s="62" t="s">
        <v>518</v>
      </c>
      <c r="AB358" s="31">
        <v>7372225961</v>
      </c>
      <c r="AC358" s="31">
        <v>366995041</v>
      </c>
    </row>
    <row r="359" spans="1:29" ht="60" customHeight="1" x14ac:dyDescent="0.2">
      <c r="A359" s="17" t="s">
        <v>1238</v>
      </c>
      <c r="B359" s="6">
        <v>42849</v>
      </c>
      <c r="C359" s="6">
        <v>42871</v>
      </c>
      <c r="D359" s="32" t="s">
        <v>1441</v>
      </c>
      <c r="E359" s="83" t="s">
        <v>1281</v>
      </c>
      <c r="F359" s="83" t="s">
        <v>1319</v>
      </c>
      <c r="G359" s="60" t="s">
        <v>259</v>
      </c>
      <c r="H359" s="62">
        <v>585</v>
      </c>
      <c r="I359" s="32" t="s">
        <v>797</v>
      </c>
      <c r="J359" s="32" t="s">
        <v>797</v>
      </c>
      <c r="K359" s="32" t="s">
        <v>797</v>
      </c>
      <c r="L359" s="32" t="s">
        <v>797</v>
      </c>
      <c r="M359" s="62" t="s">
        <v>1348</v>
      </c>
      <c r="N359" s="63">
        <v>42873</v>
      </c>
      <c r="O359" s="62" t="s">
        <v>25</v>
      </c>
      <c r="P359" s="62" t="s">
        <v>26</v>
      </c>
      <c r="Q359" s="79" t="s">
        <v>1306</v>
      </c>
      <c r="R359" s="83" t="s">
        <v>34</v>
      </c>
      <c r="S359" s="62" t="s">
        <v>62</v>
      </c>
      <c r="T359" s="39">
        <v>6000000</v>
      </c>
      <c r="U359" s="32">
        <v>0</v>
      </c>
      <c r="V359" s="32">
        <v>35</v>
      </c>
      <c r="W359" s="32">
        <v>0</v>
      </c>
      <c r="X359" s="65">
        <v>42846.858819444446</v>
      </c>
      <c r="Y359" s="62" t="s">
        <v>512</v>
      </c>
      <c r="Z359" s="65">
        <v>43098.62498842593</v>
      </c>
      <c r="AA359" s="62" t="s">
        <v>518</v>
      </c>
      <c r="AB359" s="31">
        <v>7781547962</v>
      </c>
      <c r="AC359" s="31">
        <v>472050989</v>
      </c>
    </row>
    <row r="360" spans="1:29" ht="60" customHeight="1" x14ac:dyDescent="0.2">
      <c r="A360" s="17" t="s">
        <v>1243</v>
      </c>
      <c r="B360" s="6">
        <v>42867</v>
      </c>
      <c r="C360" s="6">
        <v>42909</v>
      </c>
      <c r="D360" s="32" t="s">
        <v>1447</v>
      </c>
      <c r="E360" s="83" t="s">
        <v>1285</v>
      </c>
      <c r="F360" s="83" t="s">
        <v>1321</v>
      </c>
      <c r="G360" s="60" t="s">
        <v>259</v>
      </c>
      <c r="H360" s="62">
        <v>588</v>
      </c>
      <c r="I360" s="32" t="s">
        <v>21</v>
      </c>
      <c r="J360" s="79" t="s">
        <v>1419</v>
      </c>
      <c r="K360" s="79" t="s">
        <v>791</v>
      </c>
      <c r="L360" s="79" t="s">
        <v>1417</v>
      </c>
      <c r="M360" s="62" t="s">
        <v>1353</v>
      </c>
      <c r="N360" s="63">
        <v>42923</v>
      </c>
      <c r="O360" s="62" t="s">
        <v>80</v>
      </c>
      <c r="P360" s="62" t="s">
        <v>32</v>
      </c>
      <c r="Q360" s="83" t="s">
        <v>769</v>
      </c>
      <c r="R360" s="83" t="s">
        <v>34</v>
      </c>
      <c r="S360" s="62" t="s">
        <v>232</v>
      </c>
      <c r="T360" s="39">
        <v>2000000000</v>
      </c>
      <c r="U360" s="32">
        <v>0</v>
      </c>
      <c r="V360" s="32">
        <v>0</v>
      </c>
      <c r="W360" s="32">
        <v>0</v>
      </c>
      <c r="X360" s="65">
        <v>42867.766944444447</v>
      </c>
      <c r="Y360" s="62" t="s">
        <v>512</v>
      </c>
      <c r="Z360" s="65">
        <v>43339.62498842593</v>
      </c>
      <c r="AA360" s="62" t="s">
        <v>537</v>
      </c>
      <c r="AB360" s="31">
        <v>7464592414</v>
      </c>
      <c r="AC360" s="31">
        <v>464065219</v>
      </c>
    </row>
    <row r="361" spans="1:29" ht="60" customHeight="1" x14ac:dyDescent="0.2">
      <c r="A361" s="17" t="s">
        <v>1239</v>
      </c>
      <c r="B361" s="6">
        <v>42872</v>
      </c>
      <c r="C361" s="6">
        <v>42893</v>
      </c>
      <c r="D361" s="32" t="s">
        <v>1442</v>
      </c>
      <c r="E361" s="83" t="s">
        <v>1282</v>
      </c>
      <c r="F361" s="83" t="s">
        <v>1317</v>
      </c>
      <c r="G361" s="60" t="s">
        <v>259</v>
      </c>
      <c r="H361" s="62">
        <v>587</v>
      </c>
      <c r="I361" s="32" t="s">
        <v>797</v>
      </c>
      <c r="J361" s="32" t="s">
        <v>797</v>
      </c>
      <c r="K361" s="32" t="s">
        <v>797</v>
      </c>
      <c r="L361" s="32" t="s">
        <v>797</v>
      </c>
      <c r="M361" s="62" t="s">
        <v>1349</v>
      </c>
      <c r="N361" s="63">
        <v>42905</v>
      </c>
      <c r="O361" s="62" t="s">
        <v>25</v>
      </c>
      <c r="P361" s="62" t="s">
        <v>32</v>
      </c>
      <c r="Q361" s="83" t="s">
        <v>57</v>
      </c>
      <c r="R361" s="83" t="s">
        <v>34</v>
      </c>
      <c r="S361" s="62" t="s">
        <v>35</v>
      </c>
      <c r="T361" s="39">
        <v>4600000</v>
      </c>
      <c r="U361" s="32">
        <v>60</v>
      </c>
      <c r="V361" s="32">
        <v>20</v>
      </c>
      <c r="W361" s="32">
        <v>26</v>
      </c>
      <c r="X361" s="65">
        <v>42872.785497685181</v>
      </c>
      <c r="Y361" s="62" t="s">
        <v>536</v>
      </c>
      <c r="Z361" s="65">
        <v>42899.666655092587</v>
      </c>
      <c r="AA361" s="62" t="s">
        <v>518</v>
      </c>
      <c r="AB361" s="31">
        <v>7445006033</v>
      </c>
      <c r="AC361" s="31">
        <v>353811968</v>
      </c>
    </row>
    <row r="362" spans="1:29" ht="60" customHeight="1" x14ac:dyDescent="0.2">
      <c r="A362" s="17" t="s">
        <v>1264</v>
      </c>
      <c r="B362" s="6">
        <v>42874</v>
      </c>
      <c r="C362" s="6">
        <v>42895</v>
      </c>
      <c r="D362" s="32" t="s">
        <v>1446</v>
      </c>
      <c r="E362" s="86" t="s">
        <v>2389</v>
      </c>
      <c r="F362" s="86" t="s">
        <v>2386</v>
      </c>
      <c r="G362" s="60" t="s">
        <v>259</v>
      </c>
      <c r="H362" s="62">
        <v>587</v>
      </c>
      <c r="I362" s="32" t="s">
        <v>797</v>
      </c>
      <c r="J362" s="32" t="s">
        <v>797</v>
      </c>
      <c r="K362" s="32" t="s">
        <v>797</v>
      </c>
      <c r="L362" s="32" t="s">
        <v>797</v>
      </c>
      <c r="M362" s="62" t="s">
        <v>1352</v>
      </c>
      <c r="N362" s="63">
        <v>42905</v>
      </c>
      <c r="O362" s="62" t="s">
        <v>25</v>
      </c>
      <c r="P362" s="62" t="s">
        <v>32</v>
      </c>
      <c r="Q362" s="83" t="s">
        <v>43</v>
      </c>
      <c r="R362" s="83" t="s">
        <v>34</v>
      </c>
      <c r="S362" s="62" t="s">
        <v>70</v>
      </c>
      <c r="T362" s="39">
        <v>6500000000</v>
      </c>
      <c r="U362" s="32">
        <v>1000</v>
      </c>
      <c r="V362" s="32">
        <v>150</v>
      </c>
      <c r="W362" s="32">
        <v>150</v>
      </c>
      <c r="X362" s="65">
        <v>42874.777337962965</v>
      </c>
      <c r="Y362" s="62" t="s">
        <v>777</v>
      </c>
      <c r="Z362" s="65">
        <v>42908.666655092587</v>
      </c>
      <c r="AA362" s="62" t="s">
        <v>497</v>
      </c>
      <c r="AB362" s="31">
        <v>7504874997</v>
      </c>
      <c r="AC362" s="31">
        <v>531421046</v>
      </c>
    </row>
    <row r="363" spans="1:29" ht="60" customHeight="1" x14ac:dyDescent="0.2">
      <c r="A363" s="17" t="s">
        <v>1240</v>
      </c>
      <c r="B363" s="6">
        <v>42877</v>
      </c>
      <c r="C363" s="6">
        <v>42898</v>
      </c>
      <c r="D363" s="32" t="s">
        <v>1443</v>
      </c>
      <c r="E363" s="89" t="s">
        <v>2390</v>
      </c>
      <c r="F363" s="83" t="s">
        <v>1320</v>
      </c>
      <c r="G363" s="60" t="s">
        <v>259</v>
      </c>
      <c r="H363" s="62">
        <v>587</v>
      </c>
      <c r="I363" s="32" t="s">
        <v>797</v>
      </c>
      <c r="J363" s="32" t="s">
        <v>797</v>
      </c>
      <c r="K363" s="32" t="s">
        <v>797</v>
      </c>
      <c r="L363" s="32" t="s">
        <v>797</v>
      </c>
      <c r="M363" s="62" t="s">
        <v>1350</v>
      </c>
      <c r="N363" s="63">
        <v>42905</v>
      </c>
      <c r="O363" s="62" t="s">
        <v>25</v>
      </c>
      <c r="P363" s="62" t="s">
        <v>32</v>
      </c>
      <c r="Q363" s="83" t="s">
        <v>61</v>
      </c>
      <c r="R363" s="83" t="s">
        <v>34</v>
      </c>
      <c r="S363" s="62" t="s">
        <v>202</v>
      </c>
      <c r="T363" s="39">
        <v>7749716</v>
      </c>
      <c r="U363" s="66">
        <v>35</v>
      </c>
      <c r="V363" s="66">
        <v>0</v>
      </c>
      <c r="W363" s="66">
        <v>35</v>
      </c>
      <c r="X363" s="65">
        <v>42877.71</v>
      </c>
      <c r="Y363" s="62" t="s">
        <v>512</v>
      </c>
      <c r="Z363" s="65">
        <v>43076.62498842593</v>
      </c>
      <c r="AA363" s="62" t="s">
        <v>497</v>
      </c>
      <c r="AB363" s="31">
        <v>7543380047</v>
      </c>
      <c r="AC363" s="31">
        <v>440333008</v>
      </c>
    </row>
    <row r="364" spans="1:29" ht="60" customHeight="1" x14ac:dyDescent="0.2">
      <c r="A364" s="17" t="s">
        <v>1241</v>
      </c>
      <c r="B364" s="6">
        <v>42877</v>
      </c>
      <c r="C364" s="6">
        <v>42898</v>
      </c>
      <c r="D364" s="32" t="s">
        <v>1444</v>
      </c>
      <c r="E364" s="83" t="s">
        <v>1283</v>
      </c>
      <c r="F364" s="83" t="s">
        <v>292</v>
      </c>
      <c r="G364" s="60" t="s">
        <v>259</v>
      </c>
      <c r="H364" s="62">
        <v>587</v>
      </c>
      <c r="I364" s="32" t="s">
        <v>21</v>
      </c>
      <c r="J364" s="79" t="s">
        <v>1418</v>
      </c>
      <c r="K364" s="33" t="s">
        <v>22</v>
      </c>
      <c r="L364" s="79" t="s">
        <v>1414</v>
      </c>
      <c r="M364" s="62" t="s">
        <v>1351</v>
      </c>
      <c r="N364" s="63">
        <v>42905</v>
      </c>
      <c r="O364" s="62" t="s">
        <v>25</v>
      </c>
      <c r="P364" s="62" t="s">
        <v>32</v>
      </c>
      <c r="Q364" s="83" t="s">
        <v>43</v>
      </c>
      <c r="R364" s="83" t="s">
        <v>34</v>
      </c>
      <c r="S364" s="62" t="s">
        <v>1069</v>
      </c>
      <c r="T364" s="39">
        <v>1400000000</v>
      </c>
      <c r="U364" s="32">
        <v>4732</v>
      </c>
      <c r="V364" s="32">
        <v>5000</v>
      </c>
      <c r="W364" s="32">
        <v>0</v>
      </c>
      <c r="X364" s="65">
        <v>42877.855937500004</v>
      </c>
      <c r="Y364" s="62" t="s">
        <v>512</v>
      </c>
      <c r="Z364" s="65">
        <v>43069.62498842593</v>
      </c>
      <c r="AA364" s="62" t="s">
        <v>537</v>
      </c>
      <c r="AB364" s="31">
        <v>7533898023</v>
      </c>
      <c r="AC364" s="31">
        <v>512841050</v>
      </c>
    </row>
    <row r="365" spans="1:29" ht="60" customHeight="1" x14ac:dyDescent="0.2">
      <c r="A365" s="17" t="s">
        <v>1242</v>
      </c>
      <c r="B365" s="6">
        <v>42879</v>
      </c>
      <c r="C365" s="6">
        <v>42900</v>
      </c>
      <c r="D365" s="32" t="s">
        <v>1445</v>
      </c>
      <c r="E365" s="83" t="s">
        <v>1284</v>
      </c>
      <c r="F365" s="86" t="s">
        <v>2388</v>
      </c>
      <c r="G365" s="60" t="s">
        <v>259</v>
      </c>
      <c r="H365" s="62">
        <v>587</v>
      </c>
      <c r="I365" s="32" t="s">
        <v>797</v>
      </c>
      <c r="J365" s="32" t="s">
        <v>797</v>
      </c>
      <c r="K365" s="32" t="s">
        <v>797</v>
      </c>
      <c r="L365" s="32" t="s">
        <v>797</v>
      </c>
      <c r="M365" s="62" t="s">
        <v>1352</v>
      </c>
      <c r="N365" s="63">
        <v>42905</v>
      </c>
      <c r="O365" s="62" t="s">
        <v>25</v>
      </c>
      <c r="P365" s="62" t="s">
        <v>32</v>
      </c>
      <c r="Q365" s="83" t="s">
        <v>61</v>
      </c>
      <c r="R365" s="83" t="s">
        <v>34</v>
      </c>
      <c r="S365" s="62" t="s">
        <v>65</v>
      </c>
      <c r="T365" s="39">
        <v>18040000</v>
      </c>
      <c r="U365" s="32">
        <v>50</v>
      </c>
      <c r="V365" s="32">
        <v>1</v>
      </c>
      <c r="W365" s="32">
        <v>20</v>
      </c>
      <c r="X365" s="65">
        <v>42878.914027777777</v>
      </c>
      <c r="Y365" s="62" t="s">
        <v>512</v>
      </c>
      <c r="Z365" s="65">
        <v>43076.62498842593</v>
      </c>
      <c r="AA365" s="62" t="s">
        <v>497</v>
      </c>
      <c r="AB365" s="31">
        <v>7604803034</v>
      </c>
      <c r="AC365" s="31">
        <v>446791964</v>
      </c>
    </row>
    <row r="366" spans="1:29" ht="60" customHeight="1" x14ac:dyDescent="0.2">
      <c r="A366" s="17" t="s">
        <v>1244</v>
      </c>
      <c r="B366" s="6">
        <v>42900</v>
      </c>
      <c r="C366" s="6">
        <v>42943</v>
      </c>
      <c r="D366" s="32" t="s">
        <v>1448</v>
      </c>
      <c r="E366" s="83" t="s">
        <v>1286</v>
      </c>
      <c r="F366" s="83" t="s">
        <v>228</v>
      </c>
      <c r="G366" s="60" t="s">
        <v>259</v>
      </c>
      <c r="H366" s="62">
        <v>589</v>
      </c>
      <c r="I366" s="32" t="s">
        <v>797</v>
      </c>
      <c r="J366" s="32" t="s">
        <v>797</v>
      </c>
      <c r="K366" s="32" t="s">
        <v>797</v>
      </c>
      <c r="L366" s="32" t="s">
        <v>797</v>
      </c>
      <c r="M366" s="62" t="s">
        <v>1354</v>
      </c>
      <c r="N366" s="63">
        <v>42930</v>
      </c>
      <c r="O366" s="62" t="s">
        <v>80</v>
      </c>
      <c r="P366" s="62" t="s">
        <v>32</v>
      </c>
      <c r="Q366" s="83" t="s">
        <v>39</v>
      </c>
      <c r="R366" s="83" t="s">
        <v>34</v>
      </c>
      <c r="S366" s="62" t="s">
        <v>232</v>
      </c>
      <c r="T366" s="39">
        <v>0</v>
      </c>
      <c r="U366" s="32">
        <v>0</v>
      </c>
      <c r="V366" s="32">
        <v>10</v>
      </c>
      <c r="W366" s="32">
        <v>10</v>
      </c>
      <c r="X366" s="65">
        <v>42900.885474537034</v>
      </c>
      <c r="Y366" s="64" t="s">
        <v>782</v>
      </c>
      <c r="Z366" s="65" t="s">
        <v>2476</v>
      </c>
      <c r="AA366" s="62" t="s">
        <v>537</v>
      </c>
      <c r="AB366" s="31">
        <v>7326612007</v>
      </c>
      <c r="AC366" s="31">
        <v>572602035</v>
      </c>
    </row>
    <row r="367" spans="1:29" ht="60" customHeight="1" x14ac:dyDescent="0.2">
      <c r="A367" s="17" t="s">
        <v>1245</v>
      </c>
      <c r="B367" s="6">
        <v>42916</v>
      </c>
      <c r="C367" s="6">
        <v>42958</v>
      </c>
      <c r="D367" s="32" t="s">
        <v>1449</v>
      </c>
      <c r="E367" s="83" t="s">
        <v>1287</v>
      </c>
      <c r="F367" s="83" t="s">
        <v>1322</v>
      </c>
      <c r="G367" s="60" t="s">
        <v>259</v>
      </c>
      <c r="H367" s="62">
        <v>590</v>
      </c>
      <c r="I367" s="32" t="s">
        <v>797</v>
      </c>
      <c r="J367" s="32" t="s">
        <v>797</v>
      </c>
      <c r="K367" s="32" t="s">
        <v>797</v>
      </c>
      <c r="L367" s="32" t="s">
        <v>797</v>
      </c>
      <c r="M367" s="62" t="s">
        <v>1355</v>
      </c>
      <c r="N367" s="63">
        <v>42943</v>
      </c>
      <c r="O367" s="62" t="s">
        <v>80</v>
      </c>
      <c r="P367" s="62" t="s">
        <v>32</v>
      </c>
      <c r="Q367" s="83" t="s">
        <v>39</v>
      </c>
      <c r="R367" s="83" t="s">
        <v>34</v>
      </c>
      <c r="S367" s="62" t="s">
        <v>191</v>
      </c>
      <c r="T367" s="39">
        <v>24000000</v>
      </c>
      <c r="U367" s="32">
        <v>16</v>
      </c>
      <c r="V367" s="32">
        <v>21</v>
      </c>
      <c r="W367" s="32">
        <v>10</v>
      </c>
      <c r="X367" s="65">
        <v>42916.904016203705</v>
      </c>
      <c r="Y367" s="62" t="s">
        <v>536</v>
      </c>
      <c r="Z367" s="65">
        <v>43425.62498842593</v>
      </c>
      <c r="AA367" s="64" t="s">
        <v>516</v>
      </c>
      <c r="AB367" s="31">
        <v>7395101615</v>
      </c>
      <c r="AC367" s="31">
        <v>358700453</v>
      </c>
    </row>
    <row r="368" spans="1:29" ht="60" customHeight="1" x14ac:dyDescent="0.2">
      <c r="A368" s="17" t="s">
        <v>1246</v>
      </c>
      <c r="B368" s="6">
        <v>42929</v>
      </c>
      <c r="C368" s="6">
        <v>42950</v>
      </c>
      <c r="D368" s="32" t="s">
        <v>1450</v>
      </c>
      <c r="E368" s="83" t="s">
        <v>1288</v>
      </c>
      <c r="F368" s="83" t="s">
        <v>990</v>
      </c>
      <c r="G368" s="60" t="s">
        <v>259</v>
      </c>
      <c r="H368" s="62">
        <v>590</v>
      </c>
      <c r="I368" s="32" t="s">
        <v>797</v>
      </c>
      <c r="J368" s="32" t="s">
        <v>797</v>
      </c>
      <c r="K368" s="32" t="s">
        <v>797</v>
      </c>
      <c r="L368" s="32" t="s">
        <v>797</v>
      </c>
      <c r="M368" s="62" t="s">
        <v>1356</v>
      </c>
      <c r="N368" s="63">
        <v>42943</v>
      </c>
      <c r="O368" s="62" t="s">
        <v>25</v>
      </c>
      <c r="P368" s="62" t="s">
        <v>32</v>
      </c>
      <c r="Q368" s="83" t="s">
        <v>39</v>
      </c>
      <c r="R368" s="83" t="s">
        <v>34</v>
      </c>
      <c r="S368" s="62" t="s">
        <v>1069</v>
      </c>
      <c r="T368" s="39">
        <v>15000000</v>
      </c>
      <c r="U368" s="32">
        <v>72</v>
      </c>
      <c r="V368" s="32">
        <v>9</v>
      </c>
      <c r="W368" s="32">
        <v>15</v>
      </c>
      <c r="X368" s="65">
        <v>42929.875092592592</v>
      </c>
      <c r="Y368" s="62" t="s">
        <v>512</v>
      </c>
      <c r="Z368" s="65">
        <v>43181.62498842593</v>
      </c>
      <c r="AA368" s="62" t="s">
        <v>537</v>
      </c>
      <c r="AB368" s="31">
        <v>7366715035</v>
      </c>
      <c r="AC368" s="31">
        <v>362372024</v>
      </c>
    </row>
    <row r="369" spans="1:29" ht="60" customHeight="1" x14ac:dyDescent="0.2">
      <c r="A369" s="17" t="s">
        <v>1247</v>
      </c>
      <c r="B369" s="6">
        <v>42935</v>
      </c>
      <c r="C369" s="6">
        <v>42956</v>
      </c>
      <c r="D369" s="32" t="s">
        <v>1451</v>
      </c>
      <c r="E369" s="83" t="s">
        <v>1289</v>
      </c>
      <c r="F369" s="83" t="s">
        <v>1323</v>
      </c>
      <c r="G369" s="60" t="s">
        <v>259</v>
      </c>
      <c r="H369" s="62">
        <v>591</v>
      </c>
      <c r="I369" s="32" t="s">
        <v>797</v>
      </c>
      <c r="J369" s="32" t="s">
        <v>797</v>
      </c>
      <c r="K369" s="32" t="s">
        <v>797</v>
      </c>
      <c r="L369" s="32" t="s">
        <v>797</v>
      </c>
      <c r="M369" s="62" t="s">
        <v>1357</v>
      </c>
      <c r="N369" s="63">
        <v>42971</v>
      </c>
      <c r="O369" s="62" t="s">
        <v>25</v>
      </c>
      <c r="P369" s="62" t="s">
        <v>32</v>
      </c>
      <c r="Q369" s="83" t="s">
        <v>39</v>
      </c>
      <c r="R369" s="83" t="s">
        <v>34</v>
      </c>
      <c r="S369" s="62" t="s">
        <v>1196</v>
      </c>
      <c r="T369" s="39">
        <v>5000000</v>
      </c>
      <c r="U369" s="32">
        <v>25</v>
      </c>
      <c r="V369" s="32">
        <v>114</v>
      </c>
      <c r="W369" s="32">
        <v>25</v>
      </c>
      <c r="X369" s="65">
        <v>42935.888483796298</v>
      </c>
      <c r="Y369" s="62" t="s">
        <v>512</v>
      </c>
      <c r="Z369" s="65">
        <v>43181.62498842593</v>
      </c>
      <c r="AA369" s="62" t="s">
        <v>518</v>
      </c>
      <c r="AB369" s="31">
        <v>7403456006</v>
      </c>
      <c r="AC369" s="31">
        <v>381403017</v>
      </c>
    </row>
    <row r="370" spans="1:29" ht="60" customHeight="1" x14ac:dyDescent="0.2">
      <c r="A370" s="17" t="s">
        <v>1248</v>
      </c>
      <c r="B370" s="6">
        <v>42936</v>
      </c>
      <c r="C370" s="6">
        <v>42957</v>
      </c>
      <c r="D370" s="32" t="s">
        <v>1452</v>
      </c>
      <c r="E370" s="83" t="s">
        <v>1290</v>
      </c>
      <c r="F370" s="83" t="s">
        <v>1202</v>
      </c>
      <c r="G370" s="60" t="s">
        <v>259</v>
      </c>
      <c r="H370" s="62">
        <v>591</v>
      </c>
      <c r="I370" s="32" t="s">
        <v>797</v>
      </c>
      <c r="J370" s="32" t="s">
        <v>797</v>
      </c>
      <c r="K370" s="32" t="s">
        <v>797</v>
      </c>
      <c r="L370" s="32" t="s">
        <v>797</v>
      </c>
      <c r="M370" s="62" t="s">
        <v>1358</v>
      </c>
      <c r="N370" s="63">
        <v>42971</v>
      </c>
      <c r="O370" s="62" t="s">
        <v>25</v>
      </c>
      <c r="P370" s="62" t="s">
        <v>32</v>
      </c>
      <c r="Q370" s="83" t="s">
        <v>57</v>
      </c>
      <c r="R370" s="83" t="s">
        <v>34</v>
      </c>
      <c r="S370" s="62" t="s">
        <v>70</v>
      </c>
      <c r="T370" s="39">
        <v>0</v>
      </c>
      <c r="U370" s="32">
        <v>18</v>
      </c>
      <c r="V370" s="32">
        <v>0</v>
      </c>
      <c r="W370" s="32">
        <v>18</v>
      </c>
      <c r="X370" s="65">
        <v>42936.842812499999</v>
      </c>
      <c r="Y370" s="62" t="s">
        <v>512</v>
      </c>
      <c r="Z370" s="65">
        <v>43097.62498842593</v>
      </c>
      <c r="AA370" s="62" t="s">
        <v>497</v>
      </c>
      <c r="AB370" s="31">
        <v>7449290037</v>
      </c>
      <c r="AC370" s="31">
        <v>360096991</v>
      </c>
    </row>
    <row r="371" spans="1:29" ht="60" customHeight="1" x14ac:dyDescent="0.2">
      <c r="A371" s="17" t="s">
        <v>1253</v>
      </c>
      <c r="B371" s="6">
        <v>42937</v>
      </c>
      <c r="C371" s="6">
        <v>42989</v>
      </c>
      <c r="D371" s="32" t="s">
        <v>1457</v>
      </c>
      <c r="E371" s="83" t="s">
        <v>1294</v>
      </c>
      <c r="F371" s="83" t="s">
        <v>1325</v>
      </c>
      <c r="G371" s="60" t="s">
        <v>259</v>
      </c>
      <c r="H371" s="62">
        <v>593</v>
      </c>
      <c r="I371" s="32" t="s">
        <v>797</v>
      </c>
      <c r="J371" s="32" t="s">
        <v>797</v>
      </c>
      <c r="K371" s="32" t="s">
        <v>797</v>
      </c>
      <c r="L371" s="32" t="s">
        <v>797</v>
      </c>
      <c r="M371" s="62" t="s">
        <v>1363</v>
      </c>
      <c r="N371" s="63">
        <v>42991</v>
      </c>
      <c r="O371" s="62" t="s">
        <v>25</v>
      </c>
      <c r="P371" s="62" t="s">
        <v>32</v>
      </c>
      <c r="Q371" s="83" t="s">
        <v>39</v>
      </c>
      <c r="R371" s="83" t="s">
        <v>34</v>
      </c>
      <c r="S371" s="62" t="s">
        <v>1308</v>
      </c>
      <c r="T371" s="39">
        <v>3919157</v>
      </c>
      <c r="U371" s="32">
        <v>0</v>
      </c>
      <c r="V371" s="32">
        <v>54</v>
      </c>
      <c r="W371" s="32">
        <v>50</v>
      </c>
      <c r="X371" s="65">
        <v>42968.595069444447</v>
      </c>
      <c r="Y371" s="62" t="s">
        <v>782</v>
      </c>
      <c r="Z371" s="65" t="s">
        <v>2476</v>
      </c>
      <c r="AA371" s="62" t="s">
        <v>1310</v>
      </c>
      <c r="AB371" s="31">
        <v>7400840034</v>
      </c>
      <c r="AC371" s="31">
        <v>357384988</v>
      </c>
    </row>
    <row r="372" spans="1:29" ht="60" customHeight="1" x14ac:dyDescent="0.2">
      <c r="A372" s="17" t="s">
        <v>1251</v>
      </c>
      <c r="B372" s="6">
        <v>42937</v>
      </c>
      <c r="C372" s="6">
        <v>42937</v>
      </c>
      <c r="D372" s="32" t="s">
        <v>1455</v>
      </c>
      <c r="E372" s="83" t="s">
        <v>1293</v>
      </c>
      <c r="F372" s="83" t="s">
        <v>1324</v>
      </c>
      <c r="G372" s="60" t="s">
        <v>259</v>
      </c>
      <c r="H372" s="62">
        <v>591</v>
      </c>
      <c r="I372" s="32" t="s">
        <v>797</v>
      </c>
      <c r="J372" s="32" t="s">
        <v>797</v>
      </c>
      <c r="K372" s="32" t="s">
        <v>797</v>
      </c>
      <c r="L372" s="32" t="s">
        <v>797</v>
      </c>
      <c r="M372" s="62" t="s">
        <v>1361</v>
      </c>
      <c r="N372" s="63">
        <v>42971</v>
      </c>
      <c r="O372" s="62" t="s">
        <v>25</v>
      </c>
      <c r="P372" s="62" t="s">
        <v>26</v>
      </c>
      <c r="Q372" s="83" t="s">
        <v>1307</v>
      </c>
      <c r="R372" s="83" t="s">
        <v>34</v>
      </c>
      <c r="S372" s="62" t="s">
        <v>70</v>
      </c>
      <c r="T372" s="39">
        <v>495000000</v>
      </c>
      <c r="U372" s="32">
        <v>200</v>
      </c>
      <c r="V372" s="32">
        <v>30</v>
      </c>
      <c r="W372" s="32">
        <v>100</v>
      </c>
      <c r="X372" s="65">
        <v>42937.713472222225</v>
      </c>
      <c r="Y372" s="62" t="s">
        <v>782</v>
      </c>
      <c r="Z372" s="65" t="s">
        <v>2476</v>
      </c>
      <c r="AA372" s="62" t="s">
        <v>497</v>
      </c>
      <c r="AB372" s="31">
        <v>7623477959</v>
      </c>
      <c r="AC372" s="31">
        <v>417199025</v>
      </c>
    </row>
    <row r="373" spans="1:29" ht="60" customHeight="1" x14ac:dyDescent="0.2">
      <c r="A373" s="17" t="s">
        <v>1250</v>
      </c>
      <c r="B373" s="6">
        <v>42937</v>
      </c>
      <c r="C373" s="6">
        <v>42989</v>
      </c>
      <c r="D373" s="32" t="s">
        <v>1454</v>
      </c>
      <c r="E373" s="83" t="s">
        <v>1292</v>
      </c>
      <c r="F373" s="83" t="s">
        <v>254</v>
      </c>
      <c r="G373" s="60" t="s">
        <v>259</v>
      </c>
      <c r="H373" s="62">
        <v>591</v>
      </c>
      <c r="I373" s="32" t="s">
        <v>21</v>
      </c>
      <c r="J373" s="79" t="s">
        <v>819</v>
      </c>
      <c r="K373" s="79" t="s">
        <v>791</v>
      </c>
      <c r="L373" s="79" t="s">
        <v>1417</v>
      </c>
      <c r="M373" s="62" t="s">
        <v>1360</v>
      </c>
      <c r="N373" s="63">
        <v>42971</v>
      </c>
      <c r="O373" s="62" t="s">
        <v>25</v>
      </c>
      <c r="P373" s="62" t="s">
        <v>32</v>
      </c>
      <c r="Q373" s="83" t="s">
        <v>57</v>
      </c>
      <c r="R373" s="83" t="s">
        <v>34</v>
      </c>
      <c r="S373" s="62" t="s">
        <v>65</v>
      </c>
      <c r="T373" s="39">
        <v>3000000</v>
      </c>
      <c r="U373" s="32">
        <v>70</v>
      </c>
      <c r="V373" s="32">
        <v>15</v>
      </c>
      <c r="W373" s="32">
        <v>70</v>
      </c>
      <c r="X373" s="65">
        <v>42937.617812500001</v>
      </c>
      <c r="Y373" s="62" t="s">
        <v>512</v>
      </c>
      <c r="Z373" s="65">
        <v>43130.62498842593</v>
      </c>
      <c r="AA373" s="62" t="s">
        <v>497</v>
      </c>
      <c r="AB373" s="31">
        <v>7445684961</v>
      </c>
      <c r="AC373" s="31">
        <v>355579972</v>
      </c>
    </row>
    <row r="374" spans="1:29" ht="60" customHeight="1" x14ac:dyDescent="0.2">
      <c r="A374" s="17" t="s">
        <v>1249</v>
      </c>
      <c r="B374" s="6">
        <v>42937</v>
      </c>
      <c r="C374" s="6">
        <v>42989</v>
      </c>
      <c r="D374" s="32" t="s">
        <v>1453</v>
      </c>
      <c r="E374" s="83" t="s">
        <v>1291</v>
      </c>
      <c r="F374" s="86" t="s">
        <v>2387</v>
      </c>
      <c r="G374" s="60" t="s">
        <v>259</v>
      </c>
      <c r="H374" s="62">
        <v>591</v>
      </c>
      <c r="I374" s="32" t="s">
        <v>797</v>
      </c>
      <c r="J374" s="32" t="s">
        <v>797</v>
      </c>
      <c r="K374" s="32" t="s">
        <v>797</v>
      </c>
      <c r="L374" s="32" t="s">
        <v>797</v>
      </c>
      <c r="M374" s="62" t="s">
        <v>1359</v>
      </c>
      <c r="N374" s="63">
        <v>42971</v>
      </c>
      <c r="O374" s="62" t="s">
        <v>25</v>
      </c>
      <c r="P374" s="62" t="s">
        <v>32</v>
      </c>
      <c r="Q374" s="83" t="s">
        <v>39</v>
      </c>
      <c r="R374" s="83" t="s">
        <v>34</v>
      </c>
      <c r="S374" s="62" t="s">
        <v>122</v>
      </c>
      <c r="T374" s="39">
        <v>1500000</v>
      </c>
      <c r="U374" s="32">
        <v>20</v>
      </c>
      <c r="V374" s="32">
        <v>15</v>
      </c>
      <c r="W374" s="32">
        <v>15</v>
      </c>
      <c r="X374" s="65">
        <v>42936.912418981483</v>
      </c>
      <c r="Y374" s="62" t="s">
        <v>512</v>
      </c>
      <c r="Z374" s="65">
        <v>43264.666655092587</v>
      </c>
      <c r="AA374" s="64" t="s">
        <v>516</v>
      </c>
      <c r="AB374" s="31">
        <v>7388375052</v>
      </c>
      <c r="AC374" s="31">
        <v>371346041</v>
      </c>
    </row>
    <row r="375" spans="1:29" ht="60" customHeight="1" x14ac:dyDescent="0.2">
      <c r="A375" s="17" t="s">
        <v>1252</v>
      </c>
      <c r="B375" s="6">
        <v>42937</v>
      </c>
      <c r="C375" s="6">
        <v>42958</v>
      </c>
      <c r="D375" s="32" t="s">
        <v>1456</v>
      </c>
      <c r="E375" s="87" t="s">
        <v>2385</v>
      </c>
      <c r="F375" s="86" t="s">
        <v>2386</v>
      </c>
      <c r="G375" s="60" t="s">
        <v>259</v>
      </c>
      <c r="H375" s="62">
        <v>591</v>
      </c>
      <c r="I375" s="32" t="s">
        <v>797</v>
      </c>
      <c r="J375" s="32" t="s">
        <v>797</v>
      </c>
      <c r="K375" s="32" t="s">
        <v>797</v>
      </c>
      <c r="L375" s="32" t="s">
        <v>797</v>
      </c>
      <c r="M375" s="62" t="s">
        <v>1362</v>
      </c>
      <c r="N375" s="63">
        <v>42971</v>
      </c>
      <c r="O375" s="62" t="s">
        <v>25</v>
      </c>
      <c r="P375" s="62" t="s">
        <v>32</v>
      </c>
      <c r="Q375" s="83" t="s">
        <v>43</v>
      </c>
      <c r="R375" s="83" t="s">
        <v>34</v>
      </c>
      <c r="S375" s="62" t="s">
        <v>70</v>
      </c>
      <c r="T375" s="39">
        <v>4000000000</v>
      </c>
      <c r="U375" s="32">
        <v>1000</v>
      </c>
      <c r="V375" s="32">
        <v>150</v>
      </c>
      <c r="W375" s="32">
        <v>150</v>
      </c>
      <c r="X375" s="65">
        <v>42937.806030092594</v>
      </c>
      <c r="Y375" s="62" t="s">
        <v>780</v>
      </c>
      <c r="Z375" s="65">
        <v>43409.62498842593</v>
      </c>
      <c r="AA375" s="62" t="s">
        <v>497</v>
      </c>
      <c r="AB375" s="31">
        <v>7509442036</v>
      </c>
      <c r="AC375" s="31">
        <v>529929013</v>
      </c>
    </row>
    <row r="376" spans="1:29" ht="60" customHeight="1" x14ac:dyDescent="0.2">
      <c r="A376" s="17" t="s">
        <v>1255</v>
      </c>
      <c r="B376" s="6">
        <v>42970</v>
      </c>
      <c r="C376" s="6">
        <v>42991</v>
      </c>
      <c r="D376" s="32" t="s">
        <v>1459</v>
      </c>
      <c r="E376" s="83" t="s">
        <v>1296</v>
      </c>
      <c r="F376" s="83" t="s">
        <v>1327</v>
      </c>
      <c r="G376" s="60" t="s">
        <v>259</v>
      </c>
      <c r="H376" s="62">
        <v>593</v>
      </c>
      <c r="I376" s="32" t="s">
        <v>797</v>
      </c>
      <c r="J376" s="32" t="s">
        <v>797</v>
      </c>
      <c r="K376" s="32" t="s">
        <v>797</v>
      </c>
      <c r="L376" s="32" t="s">
        <v>797</v>
      </c>
      <c r="M376" s="62" t="s">
        <v>1365</v>
      </c>
      <c r="N376" s="63">
        <v>42991</v>
      </c>
      <c r="O376" s="62" t="s">
        <v>25</v>
      </c>
      <c r="P376" s="62" t="s">
        <v>32</v>
      </c>
      <c r="Q376" s="83" t="s">
        <v>39</v>
      </c>
      <c r="R376" s="83" t="s">
        <v>34</v>
      </c>
      <c r="S376" s="62" t="s">
        <v>70</v>
      </c>
      <c r="T376" s="39">
        <v>14000000</v>
      </c>
      <c r="U376" s="32">
        <v>30</v>
      </c>
      <c r="V376" s="32">
        <v>5</v>
      </c>
      <c r="W376" s="32">
        <v>20</v>
      </c>
      <c r="X376" s="65">
        <v>42970.831203703703</v>
      </c>
      <c r="Y376" s="62" t="s">
        <v>512</v>
      </c>
      <c r="Z376" s="65">
        <v>43320.666655092587</v>
      </c>
      <c r="AA376" s="62" t="s">
        <v>497</v>
      </c>
      <c r="AB376" s="31">
        <v>7343699992</v>
      </c>
      <c r="AC376" s="31">
        <v>540800050</v>
      </c>
    </row>
    <row r="377" spans="1:29" ht="60" customHeight="1" x14ac:dyDescent="0.2">
      <c r="A377" s="17" t="s">
        <v>1254</v>
      </c>
      <c r="B377" s="6">
        <v>42970</v>
      </c>
      <c r="C377" s="6">
        <v>42991</v>
      </c>
      <c r="D377" s="32" t="s">
        <v>1458</v>
      </c>
      <c r="E377" s="83" t="s">
        <v>1295</v>
      </c>
      <c r="F377" s="83" t="s">
        <v>1326</v>
      </c>
      <c r="G377" s="60" t="s">
        <v>259</v>
      </c>
      <c r="H377" s="62">
        <v>593</v>
      </c>
      <c r="I377" s="32" t="s">
        <v>797</v>
      </c>
      <c r="J377" s="32" t="s">
        <v>797</v>
      </c>
      <c r="K377" s="32" t="s">
        <v>797</v>
      </c>
      <c r="L377" s="32" t="s">
        <v>797</v>
      </c>
      <c r="M377" s="62" t="s">
        <v>1364</v>
      </c>
      <c r="N377" s="63">
        <v>42991</v>
      </c>
      <c r="O377" s="62" t="s">
        <v>25</v>
      </c>
      <c r="P377" s="62" t="s">
        <v>32</v>
      </c>
      <c r="Q377" s="83" t="s">
        <v>1309</v>
      </c>
      <c r="R377" s="83" t="s">
        <v>34</v>
      </c>
      <c r="S377" s="62" t="s">
        <v>35</v>
      </c>
      <c r="T377" s="39">
        <v>1000000000</v>
      </c>
      <c r="U377" s="32">
        <v>2708</v>
      </c>
      <c r="V377" s="32">
        <v>40</v>
      </c>
      <c r="W377" s="32">
        <v>1000</v>
      </c>
      <c r="X377" s="65">
        <v>42970.828148148154</v>
      </c>
      <c r="Y377" s="62" t="s">
        <v>512</v>
      </c>
      <c r="Z377" s="65">
        <v>43165.62498842593</v>
      </c>
      <c r="AA377" s="62" t="s">
        <v>518</v>
      </c>
      <c r="AB377" s="31">
        <v>7545141004</v>
      </c>
      <c r="AC377" s="31">
        <v>374022011</v>
      </c>
    </row>
    <row r="378" spans="1:29" ht="60" customHeight="1" x14ac:dyDescent="0.2">
      <c r="A378" s="17" t="s">
        <v>1256</v>
      </c>
      <c r="B378" s="6">
        <v>42970</v>
      </c>
      <c r="C378" s="6">
        <v>42991</v>
      </c>
      <c r="D378" s="32" t="s">
        <v>1460</v>
      </c>
      <c r="E378" s="83" t="s">
        <v>1297</v>
      </c>
      <c r="F378" s="83" t="s">
        <v>250</v>
      </c>
      <c r="G378" s="60" t="s">
        <v>259</v>
      </c>
      <c r="H378" s="62">
        <v>593</v>
      </c>
      <c r="I378" s="32" t="s">
        <v>797</v>
      </c>
      <c r="J378" s="32" t="s">
        <v>797</v>
      </c>
      <c r="K378" s="32" t="s">
        <v>797</v>
      </c>
      <c r="L378" s="32" t="s">
        <v>797</v>
      </c>
      <c r="M378" s="62" t="s">
        <v>1366</v>
      </c>
      <c r="N378" s="63">
        <v>42991</v>
      </c>
      <c r="O378" s="62" t="s">
        <v>25</v>
      </c>
      <c r="P378" s="62" t="s">
        <v>32</v>
      </c>
      <c r="Q378" s="83" t="s">
        <v>33</v>
      </c>
      <c r="R378" s="83" t="s">
        <v>34</v>
      </c>
      <c r="S378" s="62" t="s">
        <v>65</v>
      </c>
      <c r="T378" s="39">
        <v>3000000</v>
      </c>
      <c r="U378" s="32">
        <v>35</v>
      </c>
      <c r="V378" s="32">
        <v>2</v>
      </c>
      <c r="W378" s="32">
        <v>35</v>
      </c>
      <c r="X378" s="65">
        <v>42970.8362037037</v>
      </c>
      <c r="Y378" s="62" t="s">
        <v>512</v>
      </c>
      <c r="Z378" s="65">
        <v>43153.62498842593</v>
      </c>
      <c r="AA378" s="62" t="s">
        <v>497</v>
      </c>
      <c r="AB378" s="31">
        <v>7469546040</v>
      </c>
      <c r="AC378" s="31">
        <v>467798961</v>
      </c>
    </row>
    <row r="379" spans="1:29" ht="60" customHeight="1" x14ac:dyDescent="0.2">
      <c r="A379" s="17" t="s">
        <v>1257</v>
      </c>
      <c r="B379" s="6">
        <v>42971</v>
      </c>
      <c r="C379" s="6">
        <v>42992</v>
      </c>
      <c r="D379" s="32" t="s">
        <v>1461</v>
      </c>
      <c r="E379" s="83" t="s">
        <v>1298</v>
      </c>
      <c r="F379" s="83" t="s">
        <v>998</v>
      </c>
      <c r="G379" s="60" t="s">
        <v>259</v>
      </c>
      <c r="H379" s="62">
        <v>593</v>
      </c>
      <c r="I379" s="32" t="s">
        <v>21</v>
      </c>
      <c r="J379" s="79" t="s">
        <v>819</v>
      </c>
      <c r="K379" s="33" t="s">
        <v>22</v>
      </c>
      <c r="L379" s="79" t="s">
        <v>1415</v>
      </c>
      <c r="M379" s="62" t="s">
        <v>1367</v>
      </c>
      <c r="N379" s="63">
        <v>42991</v>
      </c>
      <c r="O379" s="62" t="s">
        <v>25</v>
      </c>
      <c r="P379" s="62" t="s">
        <v>32</v>
      </c>
      <c r="Q379" s="83" t="s">
        <v>39</v>
      </c>
      <c r="R379" s="83" t="s">
        <v>34</v>
      </c>
      <c r="S379" s="62" t="s">
        <v>1066</v>
      </c>
      <c r="T379" s="39">
        <v>5000</v>
      </c>
      <c r="U379" s="32">
        <v>0</v>
      </c>
      <c r="V379" s="32">
        <v>0</v>
      </c>
      <c r="W379" s="32">
        <v>0</v>
      </c>
      <c r="X379" s="65">
        <v>42970.853229166663</v>
      </c>
      <c r="Y379" s="62" t="s">
        <v>536</v>
      </c>
      <c r="Z379" s="65">
        <v>43251.666655092587</v>
      </c>
      <c r="AA379" s="62" t="s">
        <v>518</v>
      </c>
      <c r="AB379" s="31">
        <v>7321367321</v>
      </c>
      <c r="AC379" s="31">
        <v>489497811</v>
      </c>
    </row>
    <row r="380" spans="1:29" ht="60" customHeight="1" x14ac:dyDescent="0.2">
      <c r="A380" s="17" t="s">
        <v>1258</v>
      </c>
      <c r="B380" s="6">
        <v>43014</v>
      </c>
      <c r="C380" s="6">
        <v>43030</v>
      </c>
      <c r="D380" s="32" t="s">
        <v>1462</v>
      </c>
      <c r="E380" s="83" t="s">
        <v>1091</v>
      </c>
      <c r="F380" s="83" t="s">
        <v>1211</v>
      </c>
      <c r="G380" s="60" t="s">
        <v>259</v>
      </c>
      <c r="H380" s="62">
        <v>596</v>
      </c>
      <c r="I380" s="32" t="s">
        <v>797</v>
      </c>
      <c r="J380" s="32" t="s">
        <v>797</v>
      </c>
      <c r="K380" s="32" t="s">
        <v>797</v>
      </c>
      <c r="L380" s="32" t="s">
        <v>797</v>
      </c>
      <c r="M380" s="62" t="s">
        <v>1368</v>
      </c>
      <c r="N380" s="63">
        <v>43042</v>
      </c>
      <c r="O380" s="62" t="s">
        <v>80</v>
      </c>
      <c r="P380" s="62" t="s">
        <v>32</v>
      </c>
      <c r="Q380" s="83" t="s">
        <v>1194</v>
      </c>
      <c r="R380" s="83" t="s">
        <v>34</v>
      </c>
      <c r="S380" s="62" t="s">
        <v>70</v>
      </c>
      <c r="T380" s="39">
        <v>200000000</v>
      </c>
      <c r="U380" s="32">
        <v>160</v>
      </c>
      <c r="V380" s="32">
        <v>25</v>
      </c>
      <c r="W380" s="32">
        <v>30</v>
      </c>
      <c r="X380" s="65">
        <v>43014.828217592592</v>
      </c>
      <c r="Y380" s="62" t="s">
        <v>782</v>
      </c>
      <c r="Z380" s="65" t="s">
        <v>2476</v>
      </c>
      <c r="AA380" s="62" t="s">
        <v>497</v>
      </c>
      <c r="AB380" s="31">
        <v>7582260987</v>
      </c>
      <c r="AC380" s="31">
        <v>587686023</v>
      </c>
    </row>
    <row r="381" spans="1:29" ht="60" customHeight="1" x14ac:dyDescent="0.2">
      <c r="A381" s="17" t="s">
        <v>1259</v>
      </c>
      <c r="B381" s="6">
        <v>43028</v>
      </c>
      <c r="C381" s="6">
        <v>43053</v>
      </c>
      <c r="D381" s="32" t="s">
        <v>1463</v>
      </c>
      <c r="E381" s="83" t="s">
        <v>2397</v>
      </c>
      <c r="F381" s="83" t="s">
        <v>1328</v>
      </c>
      <c r="G381" s="60" t="s">
        <v>259</v>
      </c>
      <c r="H381" s="62">
        <v>597</v>
      </c>
      <c r="I381" s="32" t="s">
        <v>797</v>
      </c>
      <c r="J381" s="32" t="s">
        <v>797</v>
      </c>
      <c r="K381" s="32" t="s">
        <v>797</v>
      </c>
      <c r="L381" s="32" t="s">
        <v>797</v>
      </c>
      <c r="M381" s="62" t="s">
        <v>1369</v>
      </c>
      <c r="N381" s="63">
        <v>43056</v>
      </c>
      <c r="O381" s="62" t="s">
        <v>25</v>
      </c>
      <c r="P381" s="62" t="s">
        <v>32</v>
      </c>
      <c r="Q381" s="83" t="s">
        <v>33</v>
      </c>
      <c r="R381" s="83" t="s">
        <v>34</v>
      </c>
      <c r="S381" s="62" t="s">
        <v>35</v>
      </c>
      <c r="T381" s="39">
        <v>2800000</v>
      </c>
      <c r="U381" s="32">
        <v>0</v>
      </c>
      <c r="V381" s="32">
        <v>0</v>
      </c>
      <c r="W381" s="32">
        <v>0</v>
      </c>
      <c r="X381" s="65">
        <v>43028.758113425924</v>
      </c>
      <c r="Y381" s="62" t="s">
        <v>512</v>
      </c>
      <c r="Z381" s="65">
        <v>43230.62498842593</v>
      </c>
      <c r="AA381" s="62" t="s">
        <v>518</v>
      </c>
      <c r="AB381" s="31">
        <v>7471153984</v>
      </c>
      <c r="AC381" s="31">
        <v>470302971</v>
      </c>
    </row>
    <row r="382" spans="1:29" ht="60" customHeight="1" x14ac:dyDescent="0.2">
      <c r="A382" s="17" t="s">
        <v>1260</v>
      </c>
      <c r="B382" s="6">
        <v>43045</v>
      </c>
      <c r="C382" s="6">
        <v>43066</v>
      </c>
      <c r="D382" s="32" t="s">
        <v>1464</v>
      </c>
      <c r="E382" s="83" t="s">
        <v>1299</v>
      </c>
      <c r="F382" s="83" t="s">
        <v>294</v>
      </c>
      <c r="G382" s="60" t="s">
        <v>259</v>
      </c>
      <c r="H382" s="62">
        <v>598</v>
      </c>
      <c r="I382" s="32" t="s">
        <v>1378</v>
      </c>
      <c r="J382" s="32" t="s">
        <v>797</v>
      </c>
      <c r="K382" s="32" t="s">
        <v>797</v>
      </c>
      <c r="L382" s="32" t="s">
        <v>797</v>
      </c>
      <c r="M382" s="62" t="s">
        <v>1370</v>
      </c>
      <c r="N382" s="63">
        <v>43075</v>
      </c>
      <c r="O382" s="62" t="s">
        <v>25</v>
      </c>
      <c r="P382" s="62" t="s">
        <v>32</v>
      </c>
      <c r="Q382" s="83" t="s">
        <v>57</v>
      </c>
      <c r="R382" s="83" t="s">
        <v>34</v>
      </c>
      <c r="S382" s="62" t="s">
        <v>232</v>
      </c>
      <c r="T382" s="39">
        <v>25000000</v>
      </c>
      <c r="U382" s="32">
        <v>188</v>
      </c>
      <c r="V382" s="32">
        <v>319</v>
      </c>
      <c r="W382" s="32">
        <v>30</v>
      </c>
      <c r="X382" s="65">
        <v>43045.768831018519</v>
      </c>
      <c r="Y382" s="62" t="s">
        <v>512</v>
      </c>
      <c r="Z382" s="65">
        <v>43248.666655092587</v>
      </c>
      <c r="AA382" s="62" t="s">
        <v>537</v>
      </c>
      <c r="AB382" s="31">
        <v>7491842048</v>
      </c>
      <c r="AC382" s="31">
        <v>377893961</v>
      </c>
    </row>
    <row r="383" spans="1:29" ht="60" customHeight="1" x14ac:dyDescent="0.2">
      <c r="A383" s="17" t="s">
        <v>1261</v>
      </c>
      <c r="B383" s="6">
        <v>43046</v>
      </c>
      <c r="C383" s="6">
        <v>43067</v>
      </c>
      <c r="D383" s="32" t="s">
        <v>1465</v>
      </c>
      <c r="E383" s="83" t="s">
        <v>1300</v>
      </c>
      <c r="F383" s="83" t="s">
        <v>228</v>
      </c>
      <c r="G383" s="60" t="s">
        <v>259</v>
      </c>
      <c r="H383" s="62">
        <v>598</v>
      </c>
      <c r="I383" s="32" t="s">
        <v>797</v>
      </c>
      <c r="J383" s="32" t="s">
        <v>797</v>
      </c>
      <c r="K383" s="32" t="s">
        <v>797</v>
      </c>
      <c r="L383" s="32" t="s">
        <v>797</v>
      </c>
      <c r="M383" s="62" t="s">
        <v>1371</v>
      </c>
      <c r="N383" s="63">
        <v>43075</v>
      </c>
      <c r="O383" s="62" t="s">
        <v>25</v>
      </c>
      <c r="P383" s="62" t="s">
        <v>32</v>
      </c>
      <c r="Q383" s="83" t="s">
        <v>39</v>
      </c>
      <c r="R383" s="83" t="s">
        <v>34</v>
      </c>
      <c r="S383" s="62" t="s">
        <v>1067</v>
      </c>
      <c r="T383" s="39">
        <v>8199999.9999999991</v>
      </c>
      <c r="U383" s="32">
        <v>30</v>
      </c>
      <c r="V383" s="32">
        <v>105</v>
      </c>
      <c r="W383" s="32">
        <v>30</v>
      </c>
      <c r="X383" s="65">
        <v>43046.755844907406</v>
      </c>
      <c r="Y383" s="62" t="s">
        <v>512</v>
      </c>
      <c r="Z383" s="65">
        <v>43222.62498842593</v>
      </c>
      <c r="AA383" s="62" t="s">
        <v>537</v>
      </c>
      <c r="AB383" s="31">
        <v>7305108990</v>
      </c>
      <c r="AC383" s="31">
        <v>489200047</v>
      </c>
    </row>
    <row r="384" spans="1:29" ht="60" customHeight="1" x14ac:dyDescent="0.2">
      <c r="A384" s="17" t="s">
        <v>1262</v>
      </c>
      <c r="B384" s="6">
        <v>43048</v>
      </c>
      <c r="C384" s="6">
        <v>43069</v>
      </c>
      <c r="D384" s="32" t="s">
        <v>1466</v>
      </c>
      <c r="E384" s="83" t="s">
        <v>1301</v>
      </c>
      <c r="F384" s="83" t="s">
        <v>228</v>
      </c>
      <c r="G384" s="60" t="s">
        <v>259</v>
      </c>
      <c r="H384" s="62">
        <v>598</v>
      </c>
      <c r="I384" s="32" t="s">
        <v>797</v>
      </c>
      <c r="J384" s="32" t="s">
        <v>797</v>
      </c>
      <c r="K384" s="32" t="s">
        <v>797</v>
      </c>
      <c r="L384" s="32" t="s">
        <v>797</v>
      </c>
      <c r="M384" s="62" t="s">
        <v>1372</v>
      </c>
      <c r="N384" s="63">
        <v>43075</v>
      </c>
      <c r="O384" s="62" t="s">
        <v>25</v>
      </c>
      <c r="P384" s="62" t="s">
        <v>32</v>
      </c>
      <c r="Q384" s="83" t="s">
        <v>39</v>
      </c>
      <c r="R384" s="83" t="s">
        <v>34</v>
      </c>
      <c r="S384" s="62" t="s">
        <v>35</v>
      </c>
      <c r="T384" s="39">
        <v>1499165</v>
      </c>
      <c r="U384" s="32">
        <v>4</v>
      </c>
      <c r="V384" s="32">
        <v>4</v>
      </c>
      <c r="W384" s="32">
        <v>29</v>
      </c>
      <c r="X384" s="65">
        <v>43048.811921296292</v>
      </c>
      <c r="Y384" s="62" t="s">
        <v>512</v>
      </c>
      <c r="Z384" s="65">
        <v>43299.666655092587</v>
      </c>
      <c r="AA384" s="62" t="s">
        <v>518</v>
      </c>
      <c r="AB384" s="31">
        <v>7319271984</v>
      </c>
      <c r="AC384" s="31">
        <v>494914049</v>
      </c>
    </row>
    <row r="385" spans="1:29" ht="60" customHeight="1" x14ac:dyDescent="0.2">
      <c r="A385" s="17" t="s">
        <v>1265</v>
      </c>
      <c r="B385" s="6">
        <v>43069</v>
      </c>
      <c r="C385" s="6">
        <v>43091</v>
      </c>
      <c r="D385" s="32" t="s">
        <v>1467</v>
      </c>
      <c r="E385" s="83" t="s">
        <v>1303</v>
      </c>
      <c r="F385" s="83" t="s">
        <v>1330</v>
      </c>
      <c r="G385" s="60" t="s">
        <v>259</v>
      </c>
      <c r="H385" s="62">
        <v>599</v>
      </c>
      <c r="I385" s="35" t="s">
        <v>797</v>
      </c>
      <c r="J385" s="35" t="s">
        <v>797</v>
      </c>
      <c r="K385" s="35" t="s">
        <v>797</v>
      </c>
      <c r="L385" s="35" t="s">
        <v>797</v>
      </c>
      <c r="M385" s="3" t="s">
        <v>2119</v>
      </c>
      <c r="N385" s="3" t="s">
        <v>2119</v>
      </c>
      <c r="O385" s="62" t="s">
        <v>25</v>
      </c>
      <c r="P385" s="62" t="s">
        <v>32</v>
      </c>
      <c r="Q385" s="79" t="s">
        <v>770</v>
      </c>
      <c r="R385" s="83" t="s">
        <v>34</v>
      </c>
      <c r="S385" s="62" t="s">
        <v>62</v>
      </c>
      <c r="T385" s="39">
        <v>2980000</v>
      </c>
      <c r="U385" s="32">
        <v>0</v>
      </c>
      <c r="V385" s="32">
        <v>90</v>
      </c>
      <c r="W385" s="32">
        <v>0</v>
      </c>
      <c r="X385" s="65">
        <v>43069.752395833333</v>
      </c>
      <c r="Y385" s="62" t="s">
        <v>512</v>
      </c>
      <c r="Z385" s="65">
        <v>43355.62498842593</v>
      </c>
      <c r="AA385" s="62" t="s">
        <v>518</v>
      </c>
      <c r="AB385" s="31">
        <v>7444827021</v>
      </c>
      <c r="AC385" s="31">
        <v>355399975</v>
      </c>
    </row>
    <row r="386" spans="1:29" ht="60" customHeight="1" x14ac:dyDescent="0.2">
      <c r="A386" s="17" t="s">
        <v>1266</v>
      </c>
      <c r="B386" s="6">
        <v>43073</v>
      </c>
      <c r="C386" s="6">
        <v>43096</v>
      </c>
      <c r="D386" s="32" t="s">
        <v>1469</v>
      </c>
      <c r="E386" s="83" t="s">
        <v>1304</v>
      </c>
      <c r="F386" s="83" t="s">
        <v>1330</v>
      </c>
      <c r="G386" s="60" t="s">
        <v>259</v>
      </c>
      <c r="H386" s="35" t="s">
        <v>2120</v>
      </c>
      <c r="I386" s="35" t="s">
        <v>2120</v>
      </c>
      <c r="J386" s="35" t="s">
        <v>2121</v>
      </c>
      <c r="K386" s="35" t="s">
        <v>2121</v>
      </c>
      <c r="L386" s="35" t="s">
        <v>2121</v>
      </c>
      <c r="M386" s="35" t="s">
        <v>2121</v>
      </c>
      <c r="N386" s="35" t="s">
        <v>2121</v>
      </c>
      <c r="O386" s="62" t="s">
        <v>25</v>
      </c>
      <c r="P386" s="62" t="s">
        <v>32</v>
      </c>
      <c r="Q386" s="79" t="s">
        <v>1070</v>
      </c>
      <c r="R386" s="83" t="s">
        <v>34</v>
      </c>
      <c r="S386" s="62" t="s">
        <v>62</v>
      </c>
      <c r="T386" s="39">
        <v>2500000</v>
      </c>
      <c r="U386" s="32">
        <v>0</v>
      </c>
      <c r="V386" s="32">
        <v>40</v>
      </c>
      <c r="W386" s="32">
        <v>0</v>
      </c>
      <c r="X386" s="65">
        <v>43073.674386574072</v>
      </c>
      <c r="Y386" s="62" t="s">
        <v>512</v>
      </c>
      <c r="Z386" s="65">
        <v>43355.62498842593</v>
      </c>
      <c r="AA386" s="62" t="s">
        <v>518</v>
      </c>
      <c r="AB386" s="31">
        <v>7444743023</v>
      </c>
      <c r="AC386" s="31">
        <v>352941047</v>
      </c>
    </row>
    <row r="387" spans="1:29" ht="60" customHeight="1" x14ac:dyDescent="0.2">
      <c r="A387" s="17" t="s">
        <v>1263</v>
      </c>
      <c r="B387" s="6">
        <v>43083</v>
      </c>
      <c r="C387" s="6">
        <v>43108</v>
      </c>
      <c r="D387" s="32" t="s">
        <v>1468</v>
      </c>
      <c r="E387" s="83" t="s">
        <v>1302</v>
      </c>
      <c r="F387" s="83" t="s">
        <v>1329</v>
      </c>
      <c r="G387" s="60" t="s">
        <v>259</v>
      </c>
      <c r="H387" s="62">
        <v>600</v>
      </c>
      <c r="I387" s="32" t="s">
        <v>797</v>
      </c>
      <c r="J387" s="32" t="s">
        <v>797</v>
      </c>
      <c r="K387" s="32" t="s">
        <v>797</v>
      </c>
      <c r="L387" s="32" t="s">
        <v>797</v>
      </c>
      <c r="M387" s="17" t="s">
        <v>1373</v>
      </c>
      <c r="N387" s="63">
        <v>43108</v>
      </c>
      <c r="O387" s="62" t="s">
        <v>25</v>
      </c>
      <c r="P387" s="62" t="s">
        <v>32</v>
      </c>
      <c r="Q387" s="83" t="s">
        <v>39</v>
      </c>
      <c r="R387" s="83" t="s">
        <v>34</v>
      </c>
      <c r="S387" s="62" t="s">
        <v>35</v>
      </c>
      <c r="T387" s="39">
        <v>554272</v>
      </c>
      <c r="U387" s="32">
        <v>15</v>
      </c>
      <c r="V387" s="32">
        <v>18</v>
      </c>
      <c r="W387" s="32">
        <v>20</v>
      </c>
      <c r="X387" s="65">
        <v>43083.761493055557</v>
      </c>
      <c r="Y387" s="62" t="s">
        <v>512</v>
      </c>
      <c r="Z387" s="65">
        <v>43222.62498842593</v>
      </c>
      <c r="AA387" s="62" t="s">
        <v>518</v>
      </c>
      <c r="AB387" s="31">
        <v>7406930457</v>
      </c>
      <c r="AC387" s="31">
        <v>379820023</v>
      </c>
    </row>
    <row r="388" spans="1:29" ht="60" customHeight="1" x14ac:dyDescent="0.2">
      <c r="A388" s="66" t="s">
        <v>1598</v>
      </c>
      <c r="B388" s="67">
        <v>43112</v>
      </c>
      <c r="C388" s="67">
        <v>43133</v>
      </c>
      <c r="D388" s="66" t="s">
        <v>1698</v>
      </c>
      <c r="E388" s="78" t="s">
        <v>1538</v>
      </c>
      <c r="F388" s="78" t="s">
        <v>1582</v>
      </c>
      <c r="G388" s="7" t="s">
        <v>259</v>
      </c>
      <c r="H388" s="66">
        <v>603</v>
      </c>
      <c r="I388" s="66" t="s">
        <v>797</v>
      </c>
      <c r="J388" s="66" t="s">
        <v>797</v>
      </c>
      <c r="K388" s="66" t="s">
        <v>797</v>
      </c>
      <c r="L388" s="66" t="s">
        <v>797</v>
      </c>
      <c r="M388" s="68" t="s">
        <v>1599</v>
      </c>
      <c r="N388" s="67">
        <v>43151</v>
      </c>
      <c r="O388" s="25" t="s">
        <v>25</v>
      </c>
      <c r="P388" s="25" t="s">
        <v>32</v>
      </c>
      <c r="Q388" s="78" t="s">
        <v>39</v>
      </c>
      <c r="R388" s="83" t="s">
        <v>34</v>
      </c>
      <c r="S388" s="25" t="s">
        <v>35</v>
      </c>
      <c r="T388" s="29">
        <v>6000000</v>
      </c>
      <c r="U388" s="66">
        <v>10</v>
      </c>
      <c r="V388" s="66">
        <v>15</v>
      </c>
      <c r="W388" s="66">
        <v>10</v>
      </c>
      <c r="X388" s="30">
        <v>43112.746203703704</v>
      </c>
      <c r="Y388" s="26" t="s">
        <v>536</v>
      </c>
      <c r="Z388" s="30">
        <v>43433.62498842593</v>
      </c>
      <c r="AA388" s="26" t="s">
        <v>518</v>
      </c>
      <c r="AB388" s="31">
        <v>7371477197</v>
      </c>
      <c r="AC388" s="31">
        <v>367375566</v>
      </c>
    </row>
    <row r="389" spans="1:29" ht="60" customHeight="1" x14ac:dyDescent="0.2">
      <c r="A389" s="66" t="s">
        <v>1600</v>
      </c>
      <c r="B389" s="67">
        <v>43112</v>
      </c>
      <c r="C389" s="67">
        <v>43133</v>
      </c>
      <c r="D389" s="66" t="s">
        <v>1699</v>
      </c>
      <c r="E389" s="26" t="s">
        <v>1539</v>
      </c>
      <c r="F389" s="78" t="s">
        <v>1583</v>
      </c>
      <c r="G389" s="7" t="s">
        <v>259</v>
      </c>
      <c r="H389" s="66">
        <v>603</v>
      </c>
      <c r="I389" s="66" t="s">
        <v>797</v>
      </c>
      <c r="J389" s="66" t="s">
        <v>797</v>
      </c>
      <c r="K389" s="66" t="s">
        <v>797</v>
      </c>
      <c r="L389" s="66" t="s">
        <v>797</v>
      </c>
      <c r="M389" s="66" t="s">
        <v>1601</v>
      </c>
      <c r="N389" s="67">
        <v>43151</v>
      </c>
      <c r="O389" s="25" t="s">
        <v>25</v>
      </c>
      <c r="P389" s="25" t="s">
        <v>32</v>
      </c>
      <c r="Q389" s="78" t="s">
        <v>57</v>
      </c>
      <c r="R389" s="83" t="s">
        <v>34</v>
      </c>
      <c r="S389" s="25" t="s">
        <v>232</v>
      </c>
      <c r="T389" s="29">
        <v>10000000</v>
      </c>
      <c r="U389" s="66">
        <v>80</v>
      </c>
      <c r="V389" s="66">
        <v>120</v>
      </c>
      <c r="W389" s="66">
        <v>25</v>
      </c>
      <c r="X389" s="30">
        <v>43112.747777777782</v>
      </c>
      <c r="Y389" s="26" t="s">
        <v>512</v>
      </c>
      <c r="Z389" s="30">
        <v>43278.666655092587</v>
      </c>
      <c r="AA389" s="26" t="s">
        <v>537</v>
      </c>
      <c r="AB389" s="31">
        <v>7435599949</v>
      </c>
      <c r="AC389" s="31">
        <v>372499959</v>
      </c>
    </row>
    <row r="390" spans="1:29" ht="60" customHeight="1" x14ac:dyDescent="0.2">
      <c r="A390" s="66" t="s">
        <v>1602</v>
      </c>
      <c r="B390" s="67">
        <v>43123</v>
      </c>
      <c r="C390" s="67">
        <v>43144</v>
      </c>
      <c r="D390" s="66" t="s">
        <v>1700</v>
      </c>
      <c r="E390" s="78" t="s">
        <v>1540</v>
      </c>
      <c r="F390" s="78" t="s">
        <v>254</v>
      </c>
      <c r="G390" s="7" t="s">
        <v>259</v>
      </c>
      <c r="H390" s="66">
        <v>603</v>
      </c>
      <c r="I390" s="66" t="s">
        <v>797</v>
      </c>
      <c r="J390" s="66" t="s">
        <v>797</v>
      </c>
      <c r="K390" s="66" t="s">
        <v>797</v>
      </c>
      <c r="L390" s="66" t="s">
        <v>797</v>
      </c>
      <c r="M390" s="66" t="s">
        <v>1603</v>
      </c>
      <c r="N390" s="67">
        <v>43151</v>
      </c>
      <c r="O390" s="25" t="s">
        <v>25</v>
      </c>
      <c r="P390" s="25" t="s">
        <v>32</v>
      </c>
      <c r="Q390" s="78" t="s">
        <v>57</v>
      </c>
      <c r="R390" s="83" t="s">
        <v>34</v>
      </c>
      <c r="S390" s="25" t="s">
        <v>220</v>
      </c>
      <c r="T390" s="29">
        <v>120000</v>
      </c>
      <c r="U390" s="66">
        <v>0</v>
      </c>
      <c r="V390" s="66">
        <v>5</v>
      </c>
      <c r="W390" s="66">
        <v>0</v>
      </c>
      <c r="X390" s="30">
        <v>43123.719629629632</v>
      </c>
      <c r="Y390" s="26" t="s">
        <v>512</v>
      </c>
      <c r="Z390" s="30">
        <v>43264.666655092587</v>
      </c>
      <c r="AA390" s="26" t="s">
        <v>516</v>
      </c>
      <c r="AB390" s="31">
        <v>7442912052</v>
      </c>
      <c r="AC390" s="31">
        <v>356615022</v>
      </c>
    </row>
    <row r="391" spans="1:29" ht="60" customHeight="1" x14ac:dyDescent="0.2">
      <c r="A391" s="66" t="s">
        <v>1604</v>
      </c>
      <c r="B391" s="67">
        <v>43124</v>
      </c>
      <c r="C391" s="67">
        <v>43145</v>
      </c>
      <c r="D391" s="66" t="s">
        <v>1701</v>
      </c>
      <c r="E391" s="89" t="s">
        <v>2391</v>
      </c>
      <c r="F391" s="78" t="s">
        <v>2399</v>
      </c>
      <c r="G391" s="7" t="s">
        <v>259</v>
      </c>
      <c r="H391" s="66">
        <v>603</v>
      </c>
      <c r="I391" s="66" t="s">
        <v>797</v>
      </c>
      <c r="J391" s="66" t="s">
        <v>797</v>
      </c>
      <c r="K391" s="66" t="s">
        <v>797</v>
      </c>
      <c r="L391" s="66" t="s">
        <v>797</v>
      </c>
      <c r="M391" s="66" t="s">
        <v>1605</v>
      </c>
      <c r="N391" s="67">
        <v>43151</v>
      </c>
      <c r="O391" s="25" t="s">
        <v>25</v>
      </c>
      <c r="P391" s="25" t="s">
        <v>32</v>
      </c>
      <c r="Q391" s="90" t="s">
        <v>1592</v>
      </c>
      <c r="R391" s="83" t="s">
        <v>34</v>
      </c>
      <c r="S391" s="25" t="s">
        <v>62</v>
      </c>
      <c r="T391" s="29">
        <v>2000000</v>
      </c>
      <c r="U391" s="66">
        <v>15</v>
      </c>
      <c r="V391" s="66">
        <v>15</v>
      </c>
      <c r="W391" s="66">
        <v>20</v>
      </c>
      <c r="X391" s="30">
        <v>43124.639594907407</v>
      </c>
      <c r="Y391" s="26" t="s">
        <v>512</v>
      </c>
      <c r="Z391" s="30">
        <v>43320.666655092587</v>
      </c>
      <c r="AA391" s="26" t="s">
        <v>518</v>
      </c>
      <c r="AB391" s="31">
        <v>7386105014</v>
      </c>
      <c r="AC391" s="31">
        <v>367908031</v>
      </c>
    </row>
    <row r="392" spans="1:29" ht="60" customHeight="1" x14ac:dyDescent="0.2">
      <c r="A392" s="66" t="s">
        <v>1609</v>
      </c>
      <c r="B392" s="67">
        <v>43152</v>
      </c>
      <c r="C392" s="67">
        <v>43173</v>
      </c>
      <c r="D392" s="66" t="s">
        <v>1703</v>
      </c>
      <c r="E392" s="89" t="s">
        <v>2398</v>
      </c>
      <c r="F392" s="78" t="s">
        <v>641</v>
      </c>
      <c r="G392" s="7" t="s">
        <v>259</v>
      </c>
      <c r="H392" s="32" t="s">
        <v>2125</v>
      </c>
      <c r="I392" s="32" t="s">
        <v>2125</v>
      </c>
      <c r="J392" s="32" t="s">
        <v>2126</v>
      </c>
      <c r="K392" s="32" t="s">
        <v>2126</v>
      </c>
      <c r="L392" s="32" t="s">
        <v>2126</v>
      </c>
      <c r="M392" s="32" t="s">
        <v>2126</v>
      </c>
      <c r="N392" s="32" t="s">
        <v>2126</v>
      </c>
      <c r="O392" s="25" t="s">
        <v>25</v>
      </c>
      <c r="P392" s="25" t="s">
        <v>32</v>
      </c>
      <c r="Q392" s="78" t="s">
        <v>43</v>
      </c>
      <c r="R392" s="83" t="s">
        <v>34</v>
      </c>
      <c r="S392" s="25" t="s">
        <v>1069</v>
      </c>
      <c r="T392" s="29">
        <v>208848000</v>
      </c>
      <c r="U392" s="66">
        <v>0</v>
      </c>
      <c r="V392" s="66">
        <v>0</v>
      </c>
      <c r="W392" s="66">
        <v>0</v>
      </c>
      <c r="X392" s="30">
        <v>43153.123599537037</v>
      </c>
      <c r="Y392" s="26" t="s">
        <v>512</v>
      </c>
      <c r="Z392" s="30">
        <v>43409.62498842593</v>
      </c>
      <c r="AA392" s="26" t="s">
        <v>537</v>
      </c>
      <c r="AB392" s="31">
        <v>7541999970</v>
      </c>
      <c r="AC392" s="31">
        <v>511999992</v>
      </c>
    </row>
    <row r="393" spans="1:29" ht="60" customHeight="1" x14ac:dyDescent="0.2">
      <c r="A393" s="66" t="s">
        <v>1606</v>
      </c>
      <c r="B393" s="67">
        <v>43152</v>
      </c>
      <c r="C393" s="67">
        <v>43173</v>
      </c>
      <c r="D393" s="66" t="s">
        <v>1702</v>
      </c>
      <c r="E393" s="78" t="s">
        <v>1541</v>
      </c>
      <c r="F393" s="78" t="s">
        <v>305</v>
      </c>
      <c r="G393" s="7" t="s">
        <v>259</v>
      </c>
      <c r="H393" s="66">
        <v>605</v>
      </c>
      <c r="I393" s="66" t="s">
        <v>21</v>
      </c>
      <c r="J393" s="90" t="s">
        <v>819</v>
      </c>
      <c r="K393" s="66" t="s">
        <v>22</v>
      </c>
      <c r="L393" s="90" t="s">
        <v>1607</v>
      </c>
      <c r="M393" s="66" t="s">
        <v>1608</v>
      </c>
      <c r="N393" s="67">
        <v>43179</v>
      </c>
      <c r="O393" s="25" t="s">
        <v>25</v>
      </c>
      <c r="P393" s="25" t="s">
        <v>32</v>
      </c>
      <c r="Q393" s="78" t="s">
        <v>39</v>
      </c>
      <c r="R393" s="83" t="s">
        <v>34</v>
      </c>
      <c r="S393" s="25" t="s">
        <v>65</v>
      </c>
      <c r="T393" s="29">
        <v>700000</v>
      </c>
      <c r="U393" s="66">
        <v>300</v>
      </c>
      <c r="V393" s="66">
        <v>10</v>
      </c>
      <c r="W393" s="66">
        <v>100</v>
      </c>
      <c r="X393" s="30">
        <v>43153.123599537037</v>
      </c>
      <c r="Y393" s="26" t="s">
        <v>512</v>
      </c>
      <c r="Z393" s="30">
        <v>43382.62498842593</v>
      </c>
      <c r="AA393" s="26" t="s">
        <v>497</v>
      </c>
      <c r="AB393" s="31">
        <v>7361540031</v>
      </c>
      <c r="AC393" s="31">
        <v>411746040</v>
      </c>
    </row>
    <row r="394" spans="1:29" ht="60" customHeight="1" x14ac:dyDescent="0.2">
      <c r="A394" s="66" t="s">
        <v>1610</v>
      </c>
      <c r="B394" s="67">
        <v>43152</v>
      </c>
      <c r="C394" s="67">
        <v>43173</v>
      </c>
      <c r="D394" s="66" t="s">
        <v>1704</v>
      </c>
      <c r="E394" s="78" t="s">
        <v>1542</v>
      </c>
      <c r="F394" s="78" t="s">
        <v>1004</v>
      </c>
      <c r="G394" s="7" t="s">
        <v>259</v>
      </c>
      <c r="H394" s="66">
        <v>605</v>
      </c>
      <c r="I394" s="66" t="s">
        <v>21</v>
      </c>
      <c r="J394" s="90" t="s">
        <v>2403</v>
      </c>
      <c r="K394" s="66" t="s">
        <v>22</v>
      </c>
      <c r="L394" s="90" t="s">
        <v>1611</v>
      </c>
      <c r="M394" s="66" t="s">
        <v>1612</v>
      </c>
      <c r="N394" s="67">
        <v>43179</v>
      </c>
      <c r="O394" s="25" t="s">
        <v>25</v>
      </c>
      <c r="P394" s="25" t="s">
        <v>32</v>
      </c>
      <c r="Q394" s="78" t="s">
        <v>61</v>
      </c>
      <c r="R394" s="83" t="s">
        <v>34</v>
      </c>
      <c r="S394" s="25" t="s">
        <v>1066</v>
      </c>
      <c r="T394" s="29">
        <v>0</v>
      </c>
      <c r="U394" s="66">
        <v>0</v>
      </c>
      <c r="V394" s="66">
        <v>0</v>
      </c>
      <c r="W394" s="66">
        <v>0</v>
      </c>
      <c r="X394" s="30">
        <v>43153.123599537037</v>
      </c>
      <c r="Y394" s="26" t="s">
        <v>512</v>
      </c>
      <c r="Z394" s="30">
        <v>43299.666655092587</v>
      </c>
      <c r="AA394" s="26" t="s">
        <v>518</v>
      </c>
      <c r="AB394" s="31">
        <v>7471445025</v>
      </c>
      <c r="AC394" s="31">
        <v>415870991</v>
      </c>
    </row>
    <row r="395" spans="1:29" ht="60" customHeight="1" x14ac:dyDescent="0.2">
      <c r="A395" s="66" t="s">
        <v>1613</v>
      </c>
      <c r="B395" s="67">
        <v>43180</v>
      </c>
      <c r="C395" s="67">
        <v>43224</v>
      </c>
      <c r="D395" s="66" t="s">
        <v>1705</v>
      </c>
      <c r="E395" s="78" t="s">
        <v>1545</v>
      </c>
      <c r="F395" s="78" t="s">
        <v>993</v>
      </c>
      <c r="G395" s="7" t="s">
        <v>259</v>
      </c>
      <c r="H395" s="66">
        <v>608</v>
      </c>
      <c r="I395" s="66" t="s">
        <v>797</v>
      </c>
      <c r="J395" s="66" t="s">
        <v>797</v>
      </c>
      <c r="K395" s="66" t="s">
        <v>797</v>
      </c>
      <c r="L395" s="66" t="s">
        <v>797</v>
      </c>
      <c r="M395" s="66" t="s">
        <v>1614</v>
      </c>
      <c r="N395" s="67">
        <v>43311</v>
      </c>
      <c r="O395" s="25" t="s">
        <v>80</v>
      </c>
      <c r="P395" s="25" t="s">
        <v>32</v>
      </c>
      <c r="Q395" s="78" t="s">
        <v>39</v>
      </c>
      <c r="R395" s="83" t="s">
        <v>34</v>
      </c>
      <c r="S395" s="25" t="s">
        <v>93</v>
      </c>
      <c r="T395" s="29">
        <v>1500000</v>
      </c>
      <c r="U395" s="66">
        <v>35</v>
      </c>
      <c r="V395" s="66">
        <v>0</v>
      </c>
      <c r="W395" s="66">
        <v>0</v>
      </c>
      <c r="X395" s="30">
        <v>43180.774004629631</v>
      </c>
      <c r="Y395" s="26" t="s">
        <v>782</v>
      </c>
      <c r="Z395" s="61" t="s">
        <v>2476</v>
      </c>
      <c r="AA395" s="26" t="s">
        <v>779</v>
      </c>
      <c r="AB395" s="31">
        <v>7368965961</v>
      </c>
      <c r="AC395" s="31">
        <v>365611029</v>
      </c>
    </row>
    <row r="396" spans="1:29" ht="60" customHeight="1" x14ac:dyDescent="0.2">
      <c r="A396" s="66" t="s">
        <v>1615</v>
      </c>
      <c r="B396" s="67">
        <v>43181</v>
      </c>
      <c r="C396" s="67">
        <v>43203</v>
      </c>
      <c r="D396" s="66" t="s">
        <v>1706</v>
      </c>
      <c r="E396" s="78" t="s">
        <v>1546</v>
      </c>
      <c r="F396" s="78" t="s">
        <v>288</v>
      </c>
      <c r="G396" s="7" t="s">
        <v>259</v>
      </c>
      <c r="H396" s="66">
        <v>608</v>
      </c>
      <c r="I396" s="66" t="s">
        <v>21</v>
      </c>
      <c r="J396" s="90" t="s">
        <v>1403</v>
      </c>
      <c r="K396" s="66" t="s">
        <v>22</v>
      </c>
      <c r="L396" s="90" t="s">
        <v>1616</v>
      </c>
      <c r="M396" s="66" t="s">
        <v>1617</v>
      </c>
      <c r="N396" s="67">
        <v>43250</v>
      </c>
      <c r="O396" s="25" t="s">
        <v>25</v>
      </c>
      <c r="P396" s="25" t="s">
        <v>32</v>
      </c>
      <c r="Q396" s="78" t="s">
        <v>61</v>
      </c>
      <c r="R396" s="83" t="s">
        <v>34</v>
      </c>
      <c r="S396" s="25" t="s">
        <v>65</v>
      </c>
      <c r="T396" s="29">
        <v>3000000</v>
      </c>
      <c r="U396" s="66">
        <v>200</v>
      </c>
      <c r="V396" s="66">
        <v>10</v>
      </c>
      <c r="W396" s="66">
        <v>200</v>
      </c>
      <c r="X396" s="30">
        <v>43181.563773148147</v>
      </c>
      <c r="Y396" s="26" t="s">
        <v>512</v>
      </c>
      <c r="Z396" s="30">
        <v>43382.62498842593</v>
      </c>
      <c r="AA396" s="26" t="s">
        <v>497</v>
      </c>
      <c r="AB396" s="31">
        <v>7520418001</v>
      </c>
      <c r="AC396" s="31">
        <v>445444023</v>
      </c>
    </row>
    <row r="397" spans="1:29" ht="60" customHeight="1" x14ac:dyDescent="0.2">
      <c r="A397" s="66" t="s">
        <v>1618</v>
      </c>
      <c r="B397" s="67">
        <v>43193</v>
      </c>
      <c r="C397" s="67">
        <v>43214</v>
      </c>
      <c r="D397" s="66" t="s">
        <v>1707</v>
      </c>
      <c r="E397" s="78" t="s">
        <v>1547</v>
      </c>
      <c r="F397" s="78" t="s">
        <v>292</v>
      </c>
      <c r="G397" s="7" t="s">
        <v>259</v>
      </c>
      <c r="H397" s="66">
        <v>608</v>
      </c>
      <c r="I397" s="66" t="s">
        <v>797</v>
      </c>
      <c r="J397" s="66" t="s">
        <v>797</v>
      </c>
      <c r="K397" s="66" t="s">
        <v>797</v>
      </c>
      <c r="L397" s="66" t="s">
        <v>797</v>
      </c>
      <c r="M397" s="66" t="s">
        <v>1619</v>
      </c>
      <c r="N397" s="67">
        <v>43311</v>
      </c>
      <c r="O397" s="25" t="s">
        <v>25</v>
      </c>
      <c r="P397" s="25" t="s">
        <v>32</v>
      </c>
      <c r="Q397" s="78" t="s">
        <v>43</v>
      </c>
      <c r="R397" s="83" t="s">
        <v>34</v>
      </c>
      <c r="S397" s="25" t="s">
        <v>1593</v>
      </c>
      <c r="T397" s="29">
        <v>1100000</v>
      </c>
      <c r="U397" s="66">
        <v>19</v>
      </c>
      <c r="V397" s="66">
        <v>0</v>
      </c>
      <c r="W397" s="66">
        <v>6</v>
      </c>
      <c r="X397" s="30">
        <v>43193.78396990741</v>
      </c>
      <c r="Y397" s="26" t="s">
        <v>536</v>
      </c>
      <c r="Z397" s="30">
        <v>43566.666655092587</v>
      </c>
      <c r="AA397" s="26" t="s">
        <v>1220</v>
      </c>
      <c r="AB397" s="31">
        <v>7535687987</v>
      </c>
      <c r="AC397" s="31">
        <v>581971977</v>
      </c>
    </row>
    <row r="398" spans="1:29" ht="60" customHeight="1" x14ac:dyDescent="0.2">
      <c r="A398" s="66" t="s">
        <v>1620</v>
      </c>
      <c r="B398" s="67">
        <v>43210</v>
      </c>
      <c r="C398" s="67">
        <v>43234</v>
      </c>
      <c r="D398" s="66" t="s">
        <v>1708</v>
      </c>
      <c r="E398" s="78" t="s">
        <v>1548</v>
      </c>
      <c r="F398" s="78" t="s">
        <v>254</v>
      </c>
      <c r="G398" s="7" t="s">
        <v>259</v>
      </c>
      <c r="H398" s="66">
        <v>609</v>
      </c>
      <c r="I398" s="66" t="s">
        <v>797</v>
      </c>
      <c r="J398" s="66" t="s">
        <v>797</v>
      </c>
      <c r="K398" s="66" t="s">
        <v>797</v>
      </c>
      <c r="L398" s="66" t="s">
        <v>797</v>
      </c>
      <c r="M398" s="66" t="s">
        <v>1621</v>
      </c>
      <c r="N398" s="67">
        <v>43250</v>
      </c>
      <c r="O398" s="25" t="s">
        <v>25</v>
      </c>
      <c r="P398" s="25" t="s">
        <v>32</v>
      </c>
      <c r="Q398" s="78" t="s">
        <v>43</v>
      </c>
      <c r="R398" s="83" t="s">
        <v>34</v>
      </c>
      <c r="S398" s="25" t="s">
        <v>70</v>
      </c>
      <c r="T398" s="29">
        <v>200000000</v>
      </c>
      <c r="U398" s="66">
        <v>84</v>
      </c>
      <c r="V398" s="66">
        <v>6</v>
      </c>
      <c r="W398" s="66">
        <v>20</v>
      </c>
      <c r="X398" s="30">
        <v>43210.788622685184</v>
      </c>
      <c r="Y398" s="26" t="s">
        <v>512</v>
      </c>
      <c r="Z398" s="30">
        <v>43451.62498842593</v>
      </c>
      <c r="AA398" s="26" t="s">
        <v>497</v>
      </c>
      <c r="AB398" s="31">
        <v>7514178956</v>
      </c>
      <c r="AC398" s="31">
        <v>521750953</v>
      </c>
    </row>
    <row r="399" spans="1:29" ht="60" customHeight="1" x14ac:dyDescent="0.2">
      <c r="A399" s="66" t="s">
        <v>1622</v>
      </c>
      <c r="B399" s="67">
        <v>43213</v>
      </c>
      <c r="C399" s="67">
        <v>43235</v>
      </c>
      <c r="D399" s="66" t="s">
        <v>1709</v>
      </c>
      <c r="E399" s="78" t="s">
        <v>1549</v>
      </c>
      <c r="F399" s="78" t="s">
        <v>1585</v>
      </c>
      <c r="G399" s="7" t="s">
        <v>259</v>
      </c>
      <c r="H399" s="66">
        <v>609</v>
      </c>
      <c r="I399" s="66" t="s">
        <v>21</v>
      </c>
      <c r="J399" s="90" t="s">
        <v>2404</v>
      </c>
      <c r="K399" s="66" t="s">
        <v>22</v>
      </c>
      <c r="L399" s="90" t="s">
        <v>1625</v>
      </c>
      <c r="M399" s="66" t="s">
        <v>1623</v>
      </c>
      <c r="N399" s="67">
        <v>43250</v>
      </c>
      <c r="O399" s="25" t="s">
        <v>25</v>
      </c>
      <c r="P399" s="25" t="s">
        <v>32</v>
      </c>
      <c r="Q399" s="78" t="s">
        <v>39</v>
      </c>
      <c r="R399" s="83" t="s">
        <v>34</v>
      </c>
      <c r="S399" s="25" t="s">
        <v>70</v>
      </c>
      <c r="T399" s="29">
        <v>150000000</v>
      </c>
      <c r="U399" s="66">
        <v>450</v>
      </c>
      <c r="V399" s="66">
        <v>10</v>
      </c>
      <c r="W399" s="66">
        <v>113</v>
      </c>
      <c r="X399" s="30">
        <v>43213.672546296293</v>
      </c>
      <c r="Y399" s="26" t="s">
        <v>512</v>
      </c>
      <c r="Z399" s="30">
        <v>43530.62498842593</v>
      </c>
      <c r="AA399" s="26" t="s">
        <v>497</v>
      </c>
      <c r="AB399" s="31">
        <v>7359863960</v>
      </c>
      <c r="AC399" s="31">
        <v>420412998</v>
      </c>
    </row>
    <row r="400" spans="1:29" ht="60" customHeight="1" x14ac:dyDescent="0.2">
      <c r="A400" s="66" t="s">
        <v>1624</v>
      </c>
      <c r="B400" s="67">
        <v>43213</v>
      </c>
      <c r="C400" s="67">
        <v>43235</v>
      </c>
      <c r="D400" s="66" t="s">
        <v>1710</v>
      </c>
      <c r="E400" s="78" t="s">
        <v>1550</v>
      </c>
      <c r="F400" s="85" t="s">
        <v>253</v>
      </c>
      <c r="G400" s="7" t="s">
        <v>259</v>
      </c>
      <c r="H400" s="66">
        <v>609</v>
      </c>
      <c r="I400" s="66" t="s">
        <v>21</v>
      </c>
      <c r="J400" s="90" t="s">
        <v>1403</v>
      </c>
      <c r="K400" s="66" t="s">
        <v>22</v>
      </c>
      <c r="L400" s="90" t="s">
        <v>1625</v>
      </c>
      <c r="M400" s="66" t="s">
        <v>1626</v>
      </c>
      <c r="N400" s="67">
        <v>43250</v>
      </c>
      <c r="O400" s="25" t="s">
        <v>25</v>
      </c>
      <c r="P400" s="25" t="s">
        <v>32</v>
      </c>
      <c r="Q400" s="78" t="s">
        <v>33</v>
      </c>
      <c r="R400" s="83" t="s">
        <v>34</v>
      </c>
      <c r="S400" s="25" t="s">
        <v>70</v>
      </c>
      <c r="T400" s="29">
        <v>1800000</v>
      </c>
      <c r="U400" s="66">
        <v>0</v>
      </c>
      <c r="V400" s="66">
        <v>0</v>
      </c>
      <c r="W400" s="66">
        <v>0</v>
      </c>
      <c r="X400" s="30">
        <v>43213.73637731481</v>
      </c>
      <c r="Y400" s="26" t="s">
        <v>512</v>
      </c>
      <c r="Z400" s="30">
        <v>43355.62498842593</v>
      </c>
      <c r="AA400" s="26" t="s">
        <v>497</v>
      </c>
      <c r="AB400" s="31">
        <v>7464458993</v>
      </c>
      <c r="AC400" s="31">
        <v>489991982</v>
      </c>
    </row>
    <row r="401" spans="1:29" ht="60" customHeight="1" x14ac:dyDescent="0.2">
      <c r="A401" s="66" t="s">
        <v>1627</v>
      </c>
      <c r="B401" s="67">
        <v>43213</v>
      </c>
      <c r="C401" s="67">
        <v>43235</v>
      </c>
      <c r="D401" s="66" t="s">
        <v>1711</v>
      </c>
      <c r="E401" s="78" t="s">
        <v>1551</v>
      </c>
      <c r="F401" s="78" t="s">
        <v>302</v>
      </c>
      <c r="G401" s="7" t="s">
        <v>259</v>
      </c>
      <c r="H401" s="66">
        <v>609</v>
      </c>
      <c r="I401" s="66" t="s">
        <v>797</v>
      </c>
      <c r="J401" s="66" t="s">
        <v>797</v>
      </c>
      <c r="K401" s="66" t="s">
        <v>797</v>
      </c>
      <c r="L401" s="66" t="s">
        <v>797</v>
      </c>
      <c r="M401" s="66" t="s">
        <v>1628</v>
      </c>
      <c r="N401" s="67">
        <v>43250</v>
      </c>
      <c r="O401" s="25" t="s">
        <v>25</v>
      </c>
      <c r="P401" s="25" t="s">
        <v>32</v>
      </c>
      <c r="Q401" s="78" t="s">
        <v>39</v>
      </c>
      <c r="R401" s="83" t="s">
        <v>34</v>
      </c>
      <c r="S401" s="25" t="s">
        <v>220</v>
      </c>
      <c r="T401" s="29">
        <v>10000000</v>
      </c>
      <c r="U401" s="66">
        <v>50</v>
      </c>
      <c r="V401" s="66">
        <v>45</v>
      </c>
      <c r="W401" s="66">
        <v>50</v>
      </c>
      <c r="X401" s="30">
        <v>43213.752766203703</v>
      </c>
      <c r="Y401" s="26" t="s">
        <v>512</v>
      </c>
      <c r="Z401" s="30">
        <v>43608.666655092587</v>
      </c>
      <c r="AA401" s="26" t="s">
        <v>516</v>
      </c>
      <c r="AB401" s="31">
        <v>7374124975</v>
      </c>
      <c r="AC401" s="31">
        <v>367546047</v>
      </c>
    </row>
    <row r="402" spans="1:29" ht="60" customHeight="1" x14ac:dyDescent="0.2">
      <c r="A402" s="66" t="s">
        <v>1629</v>
      </c>
      <c r="B402" s="67">
        <v>43217</v>
      </c>
      <c r="C402" s="67">
        <v>43242</v>
      </c>
      <c r="D402" s="66" t="s">
        <v>1712</v>
      </c>
      <c r="E402" s="78" t="s">
        <v>1552</v>
      </c>
      <c r="F402" s="86" t="s">
        <v>2365</v>
      </c>
      <c r="G402" s="7" t="s">
        <v>259</v>
      </c>
      <c r="H402" s="66">
        <v>609</v>
      </c>
      <c r="I402" s="66" t="s">
        <v>797</v>
      </c>
      <c r="J402" s="66" t="s">
        <v>797</v>
      </c>
      <c r="K402" s="66" t="s">
        <v>797</v>
      </c>
      <c r="L402" s="66" t="s">
        <v>797</v>
      </c>
      <c r="M402" s="66" t="s">
        <v>1630</v>
      </c>
      <c r="N402" s="67">
        <v>43250</v>
      </c>
      <c r="O402" s="25" t="s">
        <v>25</v>
      </c>
      <c r="P402" s="25" t="s">
        <v>32</v>
      </c>
      <c r="Q402" s="78" t="s">
        <v>43</v>
      </c>
      <c r="R402" s="83" t="s">
        <v>34</v>
      </c>
      <c r="S402" s="25" t="s">
        <v>232</v>
      </c>
      <c r="T402" s="29">
        <v>600000</v>
      </c>
      <c r="U402" s="66">
        <v>0</v>
      </c>
      <c r="V402" s="66">
        <v>321</v>
      </c>
      <c r="W402" s="66">
        <v>366</v>
      </c>
      <c r="X402" s="30">
        <v>43217.726782407408</v>
      </c>
      <c r="Y402" s="26" t="s">
        <v>512</v>
      </c>
      <c r="Z402" s="30">
        <v>43591.666655092587</v>
      </c>
      <c r="AA402" s="26" t="s">
        <v>537</v>
      </c>
      <c r="AB402" s="31">
        <v>7576153957</v>
      </c>
      <c r="AC402" s="31">
        <v>515996048</v>
      </c>
    </row>
    <row r="403" spans="1:29" ht="60" customHeight="1" x14ac:dyDescent="0.2">
      <c r="A403" s="66" t="s">
        <v>1631</v>
      </c>
      <c r="B403" s="67">
        <v>43238</v>
      </c>
      <c r="C403" s="67">
        <v>43262</v>
      </c>
      <c r="D403" s="66" t="s">
        <v>1713</v>
      </c>
      <c r="E403" s="78" t="s">
        <v>1553</v>
      </c>
      <c r="F403" s="86" t="s">
        <v>253</v>
      </c>
      <c r="G403" s="7" t="s">
        <v>259</v>
      </c>
      <c r="H403" s="66">
        <v>611</v>
      </c>
      <c r="I403" s="66" t="s">
        <v>21</v>
      </c>
      <c r="J403" s="90" t="s">
        <v>819</v>
      </c>
      <c r="K403" s="66" t="s">
        <v>22</v>
      </c>
      <c r="L403" s="90" t="s">
        <v>1625</v>
      </c>
      <c r="M403" s="66" t="s">
        <v>1632</v>
      </c>
      <c r="N403" s="67">
        <v>43271</v>
      </c>
      <c r="O403" s="25" t="s">
        <v>25</v>
      </c>
      <c r="P403" s="25" t="s">
        <v>32</v>
      </c>
      <c r="Q403" s="78" t="s">
        <v>33</v>
      </c>
      <c r="R403" s="83" t="s">
        <v>34</v>
      </c>
      <c r="S403" s="25" t="s">
        <v>232</v>
      </c>
      <c r="T403" s="29">
        <v>17000000</v>
      </c>
      <c r="U403" s="66">
        <v>0</v>
      </c>
      <c r="V403" s="66">
        <v>0</v>
      </c>
      <c r="W403" s="66">
        <v>0</v>
      </c>
      <c r="X403" s="30">
        <v>43238.693078703705</v>
      </c>
      <c r="Y403" s="26" t="s">
        <v>512</v>
      </c>
      <c r="Z403" s="30">
        <v>43486.62498842593</v>
      </c>
      <c r="AA403" s="26" t="s">
        <v>537</v>
      </c>
      <c r="AB403" s="31">
        <v>7461700019</v>
      </c>
      <c r="AC403" s="31">
        <v>494450954</v>
      </c>
    </row>
    <row r="404" spans="1:29" ht="60" customHeight="1" x14ac:dyDescent="0.2">
      <c r="A404" s="66" t="s">
        <v>1633</v>
      </c>
      <c r="B404" s="67">
        <v>43242</v>
      </c>
      <c r="C404" s="67">
        <v>43263</v>
      </c>
      <c r="D404" s="66" t="s">
        <v>1714</v>
      </c>
      <c r="E404" s="78" t="s">
        <v>1554</v>
      </c>
      <c r="F404" s="86" t="s">
        <v>2400</v>
      </c>
      <c r="G404" s="7" t="s">
        <v>259</v>
      </c>
      <c r="H404" s="66">
        <v>610</v>
      </c>
      <c r="I404" s="32" t="s">
        <v>797</v>
      </c>
      <c r="J404" s="32" t="s">
        <v>797</v>
      </c>
      <c r="K404" s="32" t="s">
        <v>797</v>
      </c>
      <c r="L404" s="32" t="s">
        <v>797</v>
      </c>
      <c r="M404" s="33" t="s">
        <v>1808</v>
      </c>
      <c r="N404" s="33" t="s">
        <v>1808</v>
      </c>
      <c r="O404" s="25" t="s">
        <v>25</v>
      </c>
      <c r="P404" s="25" t="s">
        <v>32</v>
      </c>
      <c r="Q404" s="78" t="s">
        <v>43</v>
      </c>
      <c r="R404" s="83" t="s">
        <v>34</v>
      </c>
      <c r="S404" s="25" t="s">
        <v>70</v>
      </c>
      <c r="T404" s="29">
        <v>12000000</v>
      </c>
      <c r="U404" s="66">
        <v>80</v>
      </c>
      <c r="V404" s="66">
        <v>0</v>
      </c>
      <c r="W404" s="66">
        <v>50</v>
      </c>
      <c r="X404" s="30">
        <v>43242.797731481478</v>
      </c>
      <c r="Y404" s="26" t="s">
        <v>512</v>
      </c>
      <c r="Z404" s="30">
        <v>43636.666655092587</v>
      </c>
      <c r="AA404" s="26" t="s">
        <v>497</v>
      </c>
      <c r="AB404" s="31">
        <v>7516614968</v>
      </c>
      <c r="AC404" s="31">
        <v>503950039</v>
      </c>
    </row>
    <row r="405" spans="1:29" ht="60" customHeight="1" x14ac:dyDescent="0.2">
      <c r="A405" s="66" t="s">
        <v>1638</v>
      </c>
      <c r="B405" s="67">
        <v>43243</v>
      </c>
      <c r="C405" s="67">
        <v>43264</v>
      </c>
      <c r="D405" s="66" t="s">
        <v>1716</v>
      </c>
      <c r="E405" s="78" t="s">
        <v>1543</v>
      </c>
      <c r="F405" s="78" t="s">
        <v>1312</v>
      </c>
      <c r="G405" s="7" t="s">
        <v>259</v>
      </c>
      <c r="H405" s="66">
        <v>611</v>
      </c>
      <c r="I405" s="66" t="s">
        <v>797</v>
      </c>
      <c r="J405" s="66" t="s">
        <v>797</v>
      </c>
      <c r="K405" s="66" t="s">
        <v>797</v>
      </c>
      <c r="L405" s="66" t="s">
        <v>797</v>
      </c>
      <c r="M405" s="66" t="s">
        <v>1636</v>
      </c>
      <c r="N405" s="67">
        <v>43271</v>
      </c>
      <c r="O405" s="25" t="s">
        <v>25</v>
      </c>
      <c r="P405" s="25" t="s">
        <v>32</v>
      </c>
      <c r="Q405" s="78" t="s">
        <v>43</v>
      </c>
      <c r="R405" s="83" t="s">
        <v>34</v>
      </c>
      <c r="S405" s="25" t="s">
        <v>70</v>
      </c>
      <c r="T405" s="29">
        <v>10212500</v>
      </c>
      <c r="U405" s="66">
        <v>50</v>
      </c>
      <c r="V405" s="66">
        <v>5</v>
      </c>
      <c r="W405" s="66">
        <v>50</v>
      </c>
      <c r="X405" s="30">
        <v>43243.673715277779</v>
      </c>
      <c r="Y405" s="26" t="s">
        <v>512</v>
      </c>
      <c r="Z405" s="30">
        <v>43530.62498842593</v>
      </c>
      <c r="AA405" s="26" t="s">
        <v>497</v>
      </c>
      <c r="AB405" s="31">
        <v>7513986052</v>
      </c>
      <c r="AC405" s="31">
        <v>502127958</v>
      </c>
    </row>
    <row r="406" spans="1:29" ht="60" customHeight="1" x14ac:dyDescent="0.2">
      <c r="A406" s="66" t="s">
        <v>1634</v>
      </c>
      <c r="B406" s="67">
        <v>43243</v>
      </c>
      <c r="C406" s="67">
        <v>43264</v>
      </c>
      <c r="D406" s="66" t="s">
        <v>1715</v>
      </c>
      <c r="E406" s="78" t="s">
        <v>1555</v>
      </c>
      <c r="F406" s="78" t="s">
        <v>1003</v>
      </c>
      <c r="G406" s="7" t="s">
        <v>259</v>
      </c>
      <c r="H406" s="66">
        <v>611</v>
      </c>
      <c r="I406" s="66" t="s">
        <v>797</v>
      </c>
      <c r="J406" s="66" t="s">
        <v>797</v>
      </c>
      <c r="K406" s="66" t="s">
        <v>797</v>
      </c>
      <c r="L406" s="66" t="s">
        <v>797</v>
      </c>
      <c r="M406" s="66" t="s">
        <v>1635</v>
      </c>
      <c r="N406" s="67">
        <v>43271</v>
      </c>
      <c r="O406" s="25" t="s">
        <v>25</v>
      </c>
      <c r="P406" s="25" t="s">
        <v>32</v>
      </c>
      <c r="Q406" s="78" t="s">
        <v>43</v>
      </c>
      <c r="R406" s="83" t="s">
        <v>34</v>
      </c>
      <c r="S406" s="25" t="s">
        <v>774</v>
      </c>
      <c r="T406" s="29">
        <v>3550000</v>
      </c>
      <c r="U406" s="66">
        <v>12</v>
      </c>
      <c r="V406" s="66">
        <v>3</v>
      </c>
      <c r="W406" s="66">
        <v>12</v>
      </c>
      <c r="X406" s="30">
        <v>43243.6715162037</v>
      </c>
      <c r="Y406" s="26" t="s">
        <v>512</v>
      </c>
      <c r="Z406" s="30">
        <v>43613.666655092587</v>
      </c>
      <c r="AA406" s="26" t="s">
        <v>516</v>
      </c>
      <c r="AB406" s="31">
        <v>7516619966</v>
      </c>
      <c r="AC406" s="31">
        <v>504302017</v>
      </c>
    </row>
    <row r="407" spans="1:29" ht="60" customHeight="1" x14ac:dyDescent="0.2">
      <c r="A407" s="66" t="s">
        <v>1637</v>
      </c>
      <c r="B407" s="67">
        <v>43243</v>
      </c>
      <c r="C407" s="67">
        <v>43264</v>
      </c>
      <c r="D407" s="66" t="s">
        <v>1717</v>
      </c>
      <c r="E407" s="78" t="s">
        <v>1544</v>
      </c>
      <c r="F407" s="78" t="s">
        <v>1584</v>
      </c>
      <c r="G407" s="7" t="s">
        <v>259</v>
      </c>
      <c r="H407" s="66">
        <v>611</v>
      </c>
      <c r="I407" s="66" t="s">
        <v>797</v>
      </c>
      <c r="J407" s="66" t="s">
        <v>797</v>
      </c>
      <c r="K407" s="66" t="s">
        <v>797</v>
      </c>
      <c r="L407" s="66" t="s">
        <v>797</v>
      </c>
      <c r="M407" s="66" t="s">
        <v>1639</v>
      </c>
      <c r="N407" s="67">
        <v>43271</v>
      </c>
      <c r="O407" s="25" t="s">
        <v>25</v>
      </c>
      <c r="P407" s="25" t="s">
        <v>32</v>
      </c>
      <c r="Q407" s="78" t="s">
        <v>43</v>
      </c>
      <c r="R407" s="83" t="s">
        <v>34</v>
      </c>
      <c r="S407" s="25" t="s">
        <v>70</v>
      </c>
      <c r="T407" s="29">
        <v>10212500</v>
      </c>
      <c r="U407" s="66">
        <v>50</v>
      </c>
      <c r="V407" s="66">
        <v>5</v>
      </c>
      <c r="W407" s="66">
        <v>50</v>
      </c>
      <c r="X407" s="30">
        <v>43243.822222222225</v>
      </c>
      <c r="Y407" s="26" t="s">
        <v>512</v>
      </c>
      <c r="Z407" s="30">
        <v>43602.666655092587</v>
      </c>
      <c r="AA407" s="26" t="s">
        <v>497</v>
      </c>
      <c r="AB407" s="31">
        <v>7513668011</v>
      </c>
      <c r="AC407" s="31">
        <v>502931000</v>
      </c>
    </row>
    <row r="408" spans="1:29" ht="60" customHeight="1" x14ac:dyDescent="0.2">
      <c r="A408" s="66" t="s">
        <v>1640</v>
      </c>
      <c r="B408" s="67">
        <v>43258</v>
      </c>
      <c r="C408" s="67">
        <v>43279</v>
      </c>
      <c r="D408" s="66" t="s">
        <v>1718</v>
      </c>
      <c r="E408" s="78" t="s">
        <v>1556</v>
      </c>
      <c r="F408" s="78" t="s">
        <v>292</v>
      </c>
      <c r="G408" s="7" t="s">
        <v>259</v>
      </c>
      <c r="H408" s="66">
        <v>612</v>
      </c>
      <c r="I408" s="66" t="s">
        <v>797</v>
      </c>
      <c r="J408" s="66" t="s">
        <v>797</v>
      </c>
      <c r="K408" s="66" t="s">
        <v>797</v>
      </c>
      <c r="L408" s="66" t="s">
        <v>797</v>
      </c>
      <c r="M408" s="66" t="s">
        <v>1641</v>
      </c>
      <c r="N408" s="67">
        <v>43261</v>
      </c>
      <c r="O408" s="25" t="s">
        <v>25</v>
      </c>
      <c r="P408" s="25" t="s">
        <v>32</v>
      </c>
      <c r="Q408" s="78" t="s">
        <v>43</v>
      </c>
      <c r="R408" s="83" t="s">
        <v>34</v>
      </c>
      <c r="S408" s="25" t="s">
        <v>232</v>
      </c>
      <c r="T408" s="29">
        <v>0</v>
      </c>
      <c r="U408" s="66">
        <v>0</v>
      </c>
      <c r="V408" s="66">
        <v>0</v>
      </c>
      <c r="W408" s="66">
        <v>0</v>
      </c>
      <c r="X408" s="30">
        <v>43258.649386574078</v>
      </c>
      <c r="Y408" s="26" t="s">
        <v>512</v>
      </c>
      <c r="Z408" s="30">
        <v>43550.62498842593</v>
      </c>
      <c r="AA408" s="26" t="s">
        <v>537</v>
      </c>
      <c r="AB408" s="31">
        <v>7531503003</v>
      </c>
      <c r="AC408" s="31">
        <v>509644027</v>
      </c>
    </row>
    <row r="409" spans="1:29" ht="60" customHeight="1" x14ac:dyDescent="0.2">
      <c r="A409" s="66" t="s">
        <v>1642</v>
      </c>
      <c r="B409" s="67">
        <v>43258</v>
      </c>
      <c r="C409" s="67">
        <v>43304</v>
      </c>
      <c r="D409" s="66" t="s">
        <v>1719</v>
      </c>
      <c r="E409" s="78" t="s">
        <v>1557</v>
      </c>
      <c r="F409" s="78" t="s">
        <v>998</v>
      </c>
      <c r="G409" s="7" t="s">
        <v>259</v>
      </c>
      <c r="H409" s="66">
        <v>614</v>
      </c>
      <c r="I409" s="66" t="s">
        <v>508</v>
      </c>
      <c r="J409" s="66" t="s">
        <v>508</v>
      </c>
      <c r="K409" s="66" t="s">
        <v>508</v>
      </c>
      <c r="L409" s="66" t="s">
        <v>508</v>
      </c>
      <c r="M409" s="66" t="s">
        <v>1643</v>
      </c>
      <c r="N409" s="67">
        <v>43326</v>
      </c>
      <c r="O409" s="25" t="s">
        <v>80</v>
      </c>
      <c r="P409" s="25" t="s">
        <v>32</v>
      </c>
      <c r="Q409" s="90" t="s">
        <v>1594</v>
      </c>
      <c r="R409" s="83" t="s">
        <v>34</v>
      </c>
      <c r="S409" s="25" t="s">
        <v>232</v>
      </c>
      <c r="T409" s="29">
        <v>100000000</v>
      </c>
      <c r="U409" s="66">
        <v>476</v>
      </c>
      <c r="V409" s="66">
        <v>1700</v>
      </c>
      <c r="W409" s="66">
        <v>584</v>
      </c>
      <c r="X409" s="30">
        <v>43258.713854166665</v>
      </c>
      <c r="Y409" s="26" t="s">
        <v>782</v>
      </c>
      <c r="Z409" s="30" t="s">
        <v>2476</v>
      </c>
      <c r="AA409" s="26" t="s">
        <v>537</v>
      </c>
      <c r="AB409" s="31">
        <v>7325880988</v>
      </c>
      <c r="AC409" s="31">
        <v>497226039</v>
      </c>
    </row>
    <row r="410" spans="1:29" ht="60" customHeight="1" x14ac:dyDescent="0.2">
      <c r="A410" s="66" t="s">
        <v>1644</v>
      </c>
      <c r="B410" s="67">
        <v>43271</v>
      </c>
      <c r="C410" s="67">
        <v>43293</v>
      </c>
      <c r="D410" s="66" t="s">
        <v>1720</v>
      </c>
      <c r="E410" s="78" t="s">
        <v>1558</v>
      </c>
      <c r="F410" s="78" t="s">
        <v>1586</v>
      </c>
      <c r="G410" s="7" t="s">
        <v>259</v>
      </c>
      <c r="H410" s="66">
        <v>614</v>
      </c>
      <c r="I410" s="66" t="s">
        <v>797</v>
      </c>
      <c r="J410" s="66" t="s">
        <v>797</v>
      </c>
      <c r="K410" s="66" t="s">
        <v>797</v>
      </c>
      <c r="L410" s="66" t="s">
        <v>797</v>
      </c>
      <c r="M410" s="66" t="s">
        <v>1645</v>
      </c>
      <c r="N410" s="67">
        <v>43312</v>
      </c>
      <c r="O410" s="25" t="s">
        <v>25</v>
      </c>
      <c r="P410" s="25" t="s">
        <v>32</v>
      </c>
      <c r="Q410" s="90" t="s">
        <v>204</v>
      </c>
      <c r="R410" s="83" t="s">
        <v>34</v>
      </c>
      <c r="S410" s="25" t="s">
        <v>1069</v>
      </c>
      <c r="T410" s="29">
        <v>0</v>
      </c>
      <c r="U410" s="66">
        <v>0</v>
      </c>
      <c r="V410" s="66">
        <v>0</v>
      </c>
      <c r="W410" s="66">
        <v>0</v>
      </c>
      <c r="X410" s="30">
        <v>43271.606041666666</v>
      </c>
      <c r="Y410" s="26" t="s">
        <v>512</v>
      </c>
      <c r="Z410" s="30">
        <v>43486.62498842593</v>
      </c>
      <c r="AA410" s="26" t="s">
        <v>537</v>
      </c>
      <c r="AB410" s="31">
        <v>7495408948</v>
      </c>
      <c r="AC410" s="31">
        <v>409536042</v>
      </c>
    </row>
    <row r="411" spans="1:29" ht="60" customHeight="1" x14ac:dyDescent="0.2">
      <c r="A411" s="66" t="s">
        <v>1648</v>
      </c>
      <c r="B411" s="67">
        <v>43276</v>
      </c>
      <c r="C411" s="67">
        <v>43299</v>
      </c>
      <c r="D411" s="66" t="s">
        <v>1722</v>
      </c>
      <c r="E411" s="78" t="s">
        <v>1560</v>
      </c>
      <c r="F411" s="78" t="s">
        <v>1217</v>
      </c>
      <c r="G411" s="7" t="s">
        <v>259</v>
      </c>
      <c r="H411" s="66">
        <v>614</v>
      </c>
      <c r="I411" s="66" t="s">
        <v>21</v>
      </c>
      <c r="J411" s="90" t="s">
        <v>533</v>
      </c>
      <c r="K411" s="68" t="s">
        <v>47</v>
      </c>
      <c r="L411" s="90" t="s">
        <v>1650</v>
      </c>
      <c r="M411" s="66" t="s">
        <v>1649</v>
      </c>
      <c r="N411" s="67">
        <v>43312</v>
      </c>
      <c r="O411" s="25" t="s">
        <v>25</v>
      </c>
      <c r="P411" s="25" t="s">
        <v>32</v>
      </c>
      <c r="Q411" s="78" t="s">
        <v>39</v>
      </c>
      <c r="R411" s="83" t="s">
        <v>34</v>
      </c>
      <c r="S411" s="25" t="s">
        <v>1195</v>
      </c>
      <c r="T411" s="29">
        <v>500000</v>
      </c>
      <c r="U411" s="66">
        <v>40</v>
      </c>
      <c r="V411" s="66">
        <v>0</v>
      </c>
      <c r="W411" s="66">
        <v>0</v>
      </c>
      <c r="X411" s="30">
        <v>43273.64571759259</v>
      </c>
      <c r="Y411" s="26" t="s">
        <v>512</v>
      </c>
      <c r="Z411" s="30">
        <v>43572.666655092587</v>
      </c>
      <c r="AA411" s="26" t="s">
        <v>1220</v>
      </c>
      <c r="AB411" s="31">
        <v>7372067048</v>
      </c>
      <c r="AC411" s="31">
        <v>366380957</v>
      </c>
    </row>
    <row r="412" spans="1:29" ht="60" customHeight="1" x14ac:dyDescent="0.2">
      <c r="A412" s="66" t="s">
        <v>1651</v>
      </c>
      <c r="B412" s="67">
        <v>43278</v>
      </c>
      <c r="C412" s="67">
        <v>43301</v>
      </c>
      <c r="D412" s="66" t="s">
        <v>1723</v>
      </c>
      <c r="E412" s="78" t="s">
        <v>1561</v>
      </c>
      <c r="F412" s="78" t="s">
        <v>1587</v>
      </c>
      <c r="G412" s="7" t="s">
        <v>259</v>
      </c>
      <c r="H412" s="66">
        <v>614</v>
      </c>
      <c r="I412" s="66" t="s">
        <v>797</v>
      </c>
      <c r="J412" s="66" t="s">
        <v>797</v>
      </c>
      <c r="K412" s="66" t="s">
        <v>797</v>
      </c>
      <c r="L412" s="66" t="s">
        <v>797</v>
      </c>
      <c r="M412" s="66" t="s">
        <v>1652</v>
      </c>
      <c r="N412" s="67">
        <v>43312</v>
      </c>
      <c r="O412" s="25" t="s">
        <v>25</v>
      </c>
      <c r="P412" s="90" t="s">
        <v>26</v>
      </c>
      <c r="Q412" s="90" t="s">
        <v>1595</v>
      </c>
      <c r="R412" s="83" t="s">
        <v>34</v>
      </c>
      <c r="S412" s="25" t="s">
        <v>62</v>
      </c>
      <c r="T412" s="29">
        <v>4000000</v>
      </c>
      <c r="U412" s="66">
        <v>0</v>
      </c>
      <c r="V412" s="66">
        <v>30</v>
      </c>
      <c r="W412" s="66">
        <v>0</v>
      </c>
      <c r="X412" s="30">
        <v>43278.877256944441</v>
      </c>
      <c r="Y412" s="26" t="s">
        <v>536</v>
      </c>
      <c r="Z412" s="30">
        <v>43355.62498842593</v>
      </c>
      <c r="AA412" s="26" t="s">
        <v>518</v>
      </c>
      <c r="AB412" s="31">
        <v>6683363639</v>
      </c>
      <c r="AC412" s="31">
        <v>274558354</v>
      </c>
    </row>
    <row r="413" spans="1:29" ht="60" customHeight="1" x14ac:dyDescent="0.2">
      <c r="A413" s="66" t="s">
        <v>1646</v>
      </c>
      <c r="B413" s="67">
        <v>43281</v>
      </c>
      <c r="C413" s="67">
        <v>43293</v>
      </c>
      <c r="D413" s="66" t="s">
        <v>1721</v>
      </c>
      <c r="E413" s="78" t="s">
        <v>1559</v>
      </c>
      <c r="F413" s="86" t="s">
        <v>253</v>
      </c>
      <c r="G413" s="7" t="s">
        <v>259</v>
      </c>
      <c r="H413" s="66">
        <v>614</v>
      </c>
      <c r="I413" s="66" t="s">
        <v>797</v>
      </c>
      <c r="J413" s="66" t="s">
        <v>797</v>
      </c>
      <c r="K413" s="66" t="s">
        <v>797</v>
      </c>
      <c r="L413" s="66" t="s">
        <v>797</v>
      </c>
      <c r="M413" s="66" t="s">
        <v>1647</v>
      </c>
      <c r="N413" s="67">
        <v>43312</v>
      </c>
      <c r="O413" s="25" t="s">
        <v>25</v>
      </c>
      <c r="P413" s="25" t="s">
        <v>32</v>
      </c>
      <c r="Q413" s="78" t="s">
        <v>145</v>
      </c>
      <c r="R413" s="83" t="s">
        <v>34</v>
      </c>
      <c r="S413" s="25" t="s">
        <v>232</v>
      </c>
      <c r="T413" s="29">
        <v>0</v>
      </c>
      <c r="U413" s="66">
        <v>0</v>
      </c>
      <c r="V413" s="66">
        <v>0</v>
      </c>
      <c r="W413" s="66">
        <v>0</v>
      </c>
      <c r="X413" s="30">
        <v>43271.691782407404</v>
      </c>
      <c r="Y413" s="26" t="s">
        <v>512</v>
      </c>
      <c r="Z413" s="30">
        <v>43538.62498842593</v>
      </c>
      <c r="AA413" s="26" t="s">
        <v>537</v>
      </c>
      <c r="AB413" s="31">
        <v>7455947949</v>
      </c>
      <c r="AC413" s="31">
        <v>491763951</v>
      </c>
    </row>
    <row r="414" spans="1:29" ht="60" customHeight="1" x14ac:dyDescent="0.2">
      <c r="A414" s="66" t="s">
        <v>1653</v>
      </c>
      <c r="B414" s="67">
        <v>43286</v>
      </c>
      <c r="C414" s="67">
        <v>43308</v>
      </c>
      <c r="D414" s="66" t="s">
        <v>1724</v>
      </c>
      <c r="E414" s="78" t="s">
        <v>1562</v>
      </c>
      <c r="F414" s="86" t="s">
        <v>2225</v>
      </c>
      <c r="G414" s="7" t="s">
        <v>259</v>
      </c>
      <c r="H414" s="66">
        <v>613</v>
      </c>
      <c r="I414" s="66" t="s">
        <v>21</v>
      </c>
      <c r="J414" s="90" t="s">
        <v>533</v>
      </c>
      <c r="K414" s="66" t="s">
        <v>22</v>
      </c>
      <c r="L414" s="90" t="s">
        <v>1654</v>
      </c>
      <c r="M414" s="66" t="s">
        <v>1655</v>
      </c>
      <c r="N414" s="67">
        <v>43312</v>
      </c>
      <c r="O414" s="25" t="s">
        <v>25</v>
      </c>
      <c r="P414" s="25" t="s">
        <v>32</v>
      </c>
      <c r="Q414" s="78" t="s">
        <v>39</v>
      </c>
      <c r="R414" s="83" t="s">
        <v>34</v>
      </c>
      <c r="S414" s="25" t="s">
        <v>40</v>
      </c>
      <c r="T414" s="29">
        <v>14100000</v>
      </c>
      <c r="U414" s="66">
        <v>46</v>
      </c>
      <c r="V414" s="66">
        <v>6</v>
      </c>
      <c r="W414" s="66">
        <v>16</v>
      </c>
      <c r="X414" s="30">
        <v>43286.796446759261</v>
      </c>
      <c r="Y414" s="26" t="s">
        <v>512</v>
      </c>
      <c r="Z414" s="30">
        <v>43433.62498842593</v>
      </c>
      <c r="AA414" s="26" t="s">
        <v>518</v>
      </c>
      <c r="AB414" s="31">
        <v>7316049008</v>
      </c>
      <c r="AC414" s="31">
        <v>494098038</v>
      </c>
    </row>
    <row r="415" spans="1:29" ht="60" customHeight="1" x14ac:dyDescent="0.2">
      <c r="A415" s="66" t="s">
        <v>1658</v>
      </c>
      <c r="B415" s="67">
        <v>43301</v>
      </c>
      <c r="C415" s="67">
        <v>43322</v>
      </c>
      <c r="D415" s="66" t="s">
        <v>1726</v>
      </c>
      <c r="E415" s="78" t="s">
        <v>1564</v>
      </c>
      <c r="F415" s="78" t="s">
        <v>1588</v>
      </c>
      <c r="G415" s="7" t="s">
        <v>259</v>
      </c>
      <c r="H415" s="66">
        <v>615</v>
      </c>
      <c r="I415" s="66" t="s">
        <v>797</v>
      </c>
      <c r="J415" s="66" t="s">
        <v>797</v>
      </c>
      <c r="K415" s="66" t="s">
        <v>797</v>
      </c>
      <c r="L415" s="66" t="s">
        <v>797</v>
      </c>
      <c r="M415" s="66" t="s">
        <v>1659</v>
      </c>
      <c r="N415" s="67">
        <v>43332</v>
      </c>
      <c r="O415" s="25" t="s">
        <v>25</v>
      </c>
      <c r="P415" s="25" t="s">
        <v>32</v>
      </c>
      <c r="Q415" s="78" t="s">
        <v>43</v>
      </c>
      <c r="R415" s="83" t="s">
        <v>34</v>
      </c>
      <c r="S415" s="25" t="s">
        <v>70</v>
      </c>
      <c r="T415" s="29">
        <v>43000000</v>
      </c>
      <c r="U415" s="66">
        <v>398</v>
      </c>
      <c r="V415" s="66">
        <v>5</v>
      </c>
      <c r="W415" s="66">
        <v>40</v>
      </c>
      <c r="X415" s="30">
        <v>43301.808287037042</v>
      </c>
      <c r="Y415" s="26" t="s">
        <v>512</v>
      </c>
      <c r="Z415" s="30">
        <v>43530.62498842593</v>
      </c>
      <c r="AA415" s="26" t="s">
        <v>497</v>
      </c>
      <c r="AB415" s="31">
        <v>7513852945</v>
      </c>
      <c r="AC415" s="31">
        <v>515212024</v>
      </c>
    </row>
    <row r="416" spans="1:29" ht="60" customHeight="1" x14ac:dyDescent="0.2">
      <c r="A416" s="66" t="s">
        <v>1656</v>
      </c>
      <c r="B416" s="67">
        <v>43301</v>
      </c>
      <c r="C416" s="67">
        <v>43322</v>
      </c>
      <c r="D416" s="66" t="s">
        <v>1725</v>
      </c>
      <c r="E416" s="78" t="s">
        <v>1563</v>
      </c>
      <c r="F416" s="78" t="s">
        <v>1000</v>
      </c>
      <c r="G416" s="7" t="s">
        <v>259</v>
      </c>
      <c r="H416" s="66">
        <v>615</v>
      </c>
      <c r="I416" s="66" t="s">
        <v>797</v>
      </c>
      <c r="J416" s="66" t="s">
        <v>797</v>
      </c>
      <c r="K416" s="66" t="s">
        <v>797</v>
      </c>
      <c r="L416" s="66" t="s">
        <v>797</v>
      </c>
      <c r="M416" s="66" t="s">
        <v>1657</v>
      </c>
      <c r="N416" s="67">
        <v>43332</v>
      </c>
      <c r="O416" s="25" t="s">
        <v>25</v>
      </c>
      <c r="P416" s="25" t="s">
        <v>32</v>
      </c>
      <c r="Q416" s="78" t="s">
        <v>39</v>
      </c>
      <c r="R416" s="83" t="s">
        <v>34</v>
      </c>
      <c r="S416" s="25" t="s">
        <v>65</v>
      </c>
      <c r="T416" s="29">
        <v>14065790</v>
      </c>
      <c r="U416" s="66">
        <v>114</v>
      </c>
      <c r="V416" s="66">
        <v>14</v>
      </c>
      <c r="W416" s="66">
        <v>60</v>
      </c>
      <c r="X416" s="30">
        <v>43301.807627314818</v>
      </c>
      <c r="Y416" s="26" t="s">
        <v>512</v>
      </c>
      <c r="Z416" s="30">
        <v>43550.62498842593</v>
      </c>
      <c r="AA416" s="26" t="s">
        <v>497</v>
      </c>
      <c r="AB416" s="31">
        <v>7340524041</v>
      </c>
      <c r="AC416" s="31">
        <v>440665034</v>
      </c>
    </row>
    <row r="417" spans="1:29" ht="60" customHeight="1" x14ac:dyDescent="0.2">
      <c r="A417" s="66" t="s">
        <v>1660</v>
      </c>
      <c r="B417" s="67">
        <v>43304</v>
      </c>
      <c r="C417" s="67">
        <v>43325</v>
      </c>
      <c r="D417" s="66" t="s">
        <v>1727</v>
      </c>
      <c r="E417" s="78" t="s">
        <v>1565</v>
      </c>
      <c r="F417" s="78" t="s">
        <v>1216</v>
      </c>
      <c r="G417" s="7" t="s">
        <v>259</v>
      </c>
      <c r="H417" s="66">
        <v>615</v>
      </c>
      <c r="I417" s="66" t="s">
        <v>797</v>
      </c>
      <c r="J417" s="66" t="s">
        <v>797</v>
      </c>
      <c r="K417" s="66" t="s">
        <v>797</v>
      </c>
      <c r="L417" s="66" t="s">
        <v>797</v>
      </c>
      <c r="M417" s="66" t="s">
        <v>1661</v>
      </c>
      <c r="N417" s="67">
        <v>43332</v>
      </c>
      <c r="O417" s="25" t="s">
        <v>25</v>
      </c>
      <c r="P417" s="25" t="s">
        <v>32</v>
      </c>
      <c r="Q417" s="78" t="s">
        <v>1596</v>
      </c>
      <c r="R417" s="83" t="s">
        <v>34</v>
      </c>
      <c r="S417" s="25" t="s">
        <v>232</v>
      </c>
      <c r="T417" s="29">
        <v>450000000</v>
      </c>
      <c r="U417" s="66">
        <v>249</v>
      </c>
      <c r="V417" s="66">
        <v>240</v>
      </c>
      <c r="W417" s="66">
        <v>14</v>
      </c>
      <c r="X417" s="30">
        <v>43304.693055555559</v>
      </c>
      <c r="Y417" s="26" t="s">
        <v>512</v>
      </c>
      <c r="Z417" s="30">
        <v>43538.62498842593</v>
      </c>
      <c r="AA417" s="26" t="s">
        <v>537</v>
      </c>
      <c r="AB417" s="31">
        <v>7385304050</v>
      </c>
      <c r="AC417" s="31">
        <v>371687961</v>
      </c>
    </row>
    <row r="418" spans="1:29" ht="60" customHeight="1" x14ac:dyDescent="0.2">
      <c r="A418" s="66" t="s">
        <v>1662</v>
      </c>
      <c r="B418" s="67">
        <v>43335</v>
      </c>
      <c r="C418" s="67">
        <v>43356</v>
      </c>
      <c r="D418" s="66" t="s">
        <v>1728</v>
      </c>
      <c r="E418" s="78" t="s">
        <v>1566</v>
      </c>
      <c r="F418" s="78" t="s">
        <v>2395</v>
      </c>
      <c r="G418" s="7" t="s">
        <v>259</v>
      </c>
      <c r="H418" s="66">
        <v>325</v>
      </c>
      <c r="I418" s="66" t="s">
        <v>797</v>
      </c>
      <c r="J418" s="66" t="s">
        <v>797</v>
      </c>
      <c r="K418" s="66" t="s">
        <v>797</v>
      </c>
      <c r="L418" s="66" t="s">
        <v>797</v>
      </c>
      <c r="M418" s="66" t="s">
        <v>1663</v>
      </c>
      <c r="N418" s="67">
        <v>43353</v>
      </c>
      <c r="O418" s="25" t="s">
        <v>25</v>
      </c>
      <c r="P418" s="25" t="s">
        <v>32</v>
      </c>
      <c r="Q418" s="78" t="s">
        <v>57</v>
      </c>
      <c r="R418" s="83" t="s">
        <v>34</v>
      </c>
      <c r="S418" s="25" t="s">
        <v>772</v>
      </c>
      <c r="T418" s="29">
        <v>3000000</v>
      </c>
      <c r="U418" s="66">
        <v>18</v>
      </c>
      <c r="V418" s="66">
        <v>30</v>
      </c>
      <c r="W418" s="66">
        <v>22</v>
      </c>
      <c r="X418" s="30">
        <v>43335.743842592594</v>
      </c>
      <c r="Y418" s="26" t="s">
        <v>512</v>
      </c>
      <c r="Z418" s="30">
        <v>43608.666655092587</v>
      </c>
      <c r="AA418" s="26" t="s">
        <v>513</v>
      </c>
      <c r="AB418" s="31">
        <v>7448055049</v>
      </c>
      <c r="AC418" s="31">
        <v>358506901</v>
      </c>
    </row>
    <row r="419" spans="1:29" ht="60" customHeight="1" x14ac:dyDescent="0.2">
      <c r="A419" s="66" t="s">
        <v>1664</v>
      </c>
      <c r="B419" s="67">
        <v>43339</v>
      </c>
      <c r="C419" s="67">
        <v>43363</v>
      </c>
      <c r="D419" s="66" t="s">
        <v>1729</v>
      </c>
      <c r="E419" s="78" t="s">
        <v>1567</v>
      </c>
      <c r="F419" s="78" t="s">
        <v>1589</v>
      </c>
      <c r="G419" s="7" t="s">
        <v>259</v>
      </c>
      <c r="H419" s="66">
        <v>617</v>
      </c>
      <c r="I419" s="66" t="s">
        <v>797</v>
      </c>
      <c r="J419" s="66" t="s">
        <v>797</v>
      </c>
      <c r="K419" s="66" t="s">
        <v>797</v>
      </c>
      <c r="L419" s="66" t="s">
        <v>797</v>
      </c>
      <c r="M419" s="66" t="s">
        <v>1665</v>
      </c>
      <c r="N419" s="67">
        <v>43363</v>
      </c>
      <c r="O419" s="25" t="s">
        <v>25</v>
      </c>
      <c r="P419" s="25" t="s">
        <v>32</v>
      </c>
      <c r="Q419" s="78" t="s">
        <v>33</v>
      </c>
      <c r="R419" s="83" t="s">
        <v>34</v>
      </c>
      <c r="S419" s="25" t="s">
        <v>202</v>
      </c>
      <c r="T419" s="29">
        <v>11651740</v>
      </c>
      <c r="U419" s="66">
        <v>41</v>
      </c>
      <c r="V419" s="66">
        <v>0</v>
      </c>
      <c r="W419" s="66">
        <v>41</v>
      </c>
      <c r="X419" s="30">
        <v>43336.729189814811</v>
      </c>
      <c r="Y419" s="26" t="s">
        <v>512</v>
      </c>
      <c r="Z419" s="30">
        <v>43538.62498842593</v>
      </c>
      <c r="AA419" s="26" t="s">
        <v>497</v>
      </c>
      <c r="AB419" s="31">
        <v>7462982946</v>
      </c>
      <c r="AC419" s="31">
        <v>486590020</v>
      </c>
    </row>
    <row r="420" spans="1:29" ht="60" customHeight="1" x14ac:dyDescent="0.2">
      <c r="A420" s="66" t="s">
        <v>1666</v>
      </c>
      <c r="B420" s="67">
        <v>43339</v>
      </c>
      <c r="C420" s="67">
        <v>43363</v>
      </c>
      <c r="D420" s="66" t="s">
        <v>1730</v>
      </c>
      <c r="E420" s="78" t="s">
        <v>1568</v>
      </c>
      <c r="F420" s="78" t="s">
        <v>184</v>
      </c>
      <c r="G420" s="7" t="s">
        <v>259</v>
      </c>
      <c r="H420" s="66">
        <v>617</v>
      </c>
      <c r="I420" s="66" t="s">
        <v>508</v>
      </c>
      <c r="J420" s="66" t="s">
        <v>508</v>
      </c>
      <c r="K420" s="66" t="s">
        <v>508</v>
      </c>
      <c r="L420" s="66" t="s">
        <v>508</v>
      </c>
      <c r="M420" s="66" t="s">
        <v>1667</v>
      </c>
      <c r="N420" s="67">
        <v>43363</v>
      </c>
      <c r="O420" s="25" t="s">
        <v>25</v>
      </c>
      <c r="P420" s="25" t="s">
        <v>32</v>
      </c>
      <c r="Q420" s="78" t="s">
        <v>33</v>
      </c>
      <c r="R420" s="83" t="s">
        <v>34</v>
      </c>
      <c r="S420" s="25" t="s">
        <v>232</v>
      </c>
      <c r="T420" s="29">
        <v>43000000</v>
      </c>
      <c r="U420" s="66">
        <v>85</v>
      </c>
      <c r="V420" s="66">
        <v>12</v>
      </c>
      <c r="W420" s="66">
        <v>12</v>
      </c>
      <c r="X420" s="30">
        <v>43336.765439814815</v>
      </c>
      <c r="Y420" s="26" t="s">
        <v>777</v>
      </c>
      <c r="Z420" s="30">
        <v>43383.62498842593</v>
      </c>
      <c r="AA420" s="26" t="s">
        <v>537</v>
      </c>
      <c r="AB420" s="31">
        <v>7409849967</v>
      </c>
      <c r="AC420" s="31">
        <v>516826009</v>
      </c>
    </row>
    <row r="421" spans="1:29" ht="60" customHeight="1" x14ac:dyDescent="0.2">
      <c r="A421" s="66" t="s">
        <v>1670</v>
      </c>
      <c r="B421" s="67">
        <v>43368</v>
      </c>
      <c r="C421" s="67">
        <v>43360</v>
      </c>
      <c r="D421" s="66" t="s">
        <v>1732</v>
      </c>
      <c r="E421" s="78" t="s">
        <v>1570</v>
      </c>
      <c r="F421" s="78" t="s">
        <v>254</v>
      </c>
      <c r="G421" s="7" t="s">
        <v>259</v>
      </c>
      <c r="H421" s="66">
        <v>619</v>
      </c>
      <c r="I421" s="66" t="s">
        <v>797</v>
      </c>
      <c r="J421" s="66" t="s">
        <v>797</v>
      </c>
      <c r="K421" s="66" t="s">
        <v>797</v>
      </c>
      <c r="L421" s="66" t="s">
        <v>797</v>
      </c>
      <c r="M421" s="66" t="s">
        <v>1671</v>
      </c>
      <c r="N421" s="67">
        <v>43389</v>
      </c>
      <c r="O421" s="25" t="s">
        <v>25</v>
      </c>
      <c r="P421" s="25" t="s">
        <v>32</v>
      </c>
      <c r="Q421" s="78" t="s">
        <v>156</v>
      </c>
      <c r="R421" s="83" t="s">
        <v>34</v>
      </c>
      <c r="S421" s="25" t="s">
        <v>70</v>
      </c>
      <c r="T421" s="29">
        <v>101000000</v>
      </c>
      <c r="U421" s="66">
        <v>190</v>
      </c>
      <c r="V421" s="66">
        <v>0</v>
      </c>
      <c r="W421" s="66">
        <v>70</v>
      </c>
      <c r="X421" s="30">
        <v>43368.809907407413</v>
      </c>
      <c r="Y421" s="26" t="s">
        <v>512</v>
      </c>
      <c r="Z421" s="30">
        <v>43550.62498842593</v>
      </c>
      <c r="AA421" s="26" t="s">
        <v>497</v>
      </c>
      <c r="AB421" s="31">
        <v>7548484025</v>
      </c>
      <c r="AC421" s="31">
        <v>386992951</v>
      </c>
    </row>
    <row r="422" spans="1:29" ht="60" customHeight="1" x14ac:dyDescent="0.2">
      <c r="A422" s="66" t="s">
        <v>1668</v>
      </c>
      <c r="B422" s="67">
        <v>43368</v>
      </c>
      <c r="C422" s="67">
        <v>43360</v>
      </c>
      <c r="D422" s="66" t="s">
        <v>1731</v>
      </c>
      <c r="E422" s="78" t="s">
        <v>1569</v>
      </c>
      <c r="F422" s="78" t="s">
        <v>77</v>
      </c>
      <c r="G422" s="7" t="s">
        <v>259</v>
      </c>
      <c r="H422" s="66">
        <v>619</v>
      </c>
      <c r="I422" s="66" t="s">
        <v>21</v>
      </c>
      <c r="J422" s="90" t="s">
        <v>1403</v>
      </c>
      <c r="K422" s="66" t="s">
        <v>22</v>
      </c>
      <c r="L422" s="90" t="s">
        <v>1625</v>
      </c>
      <c r="M422" s="66" t="s">
        <v>1669</v>
      </c>
      <c r="N422" s="67">
        <v>43389</v>
      </c>
      <c r="O422" s="25" t="s">
        <v>25</v>
      </c>
      <c r="P422" s="25" t="s">
        <v>32</v>
      </c>
      <c r="Q422" s="78" t="s">
        <v>61</v>
      </c>
      <c r="R422" s="83" t="s">
        <v>34</v>
      </c>
      <c r="S422" s="25" t="s">
        <v>1069</v>
      </c>
      <c r="T422" s="29">
        <v>4600000</v>
      </c>
      <c r="U422" s="66">
        <v>20</v>
      </c>
      <c r="V422" s="66">
        <v>11</v>
      </c>
      <c r="W422" s="66">
        <v>10</v>
      </c>
      <c r="X422" s="30">
        <v>43368.77853009259</v>
      </c>
      <c r="Y422" s="26" t="s">
        <v>512</v>
      </c>
      <c r="Z422" s="30">
        <v>43591.666655092587</v>
      </c>
      <c r="AA422" s="26" t="s">
        <v>537</v>
      </c>
      <c r="AB422" s="31">
        <v>7522577952</v>
      </c>
      <c r="AC422" s="31">
        <v>435792016</v>
      </c>
    </row>
    <row r="423" spans="1:29" ht="60" customHeight="1" x14ac:dyDescent="0.2">
      <c r="A423" s="66" t="s">
        <v>1672</v>
      </c>
      <c r="B423" s="67">
        <v>43369</v>
      </c>
      <c r="C423" s="67">
        <v>43391</v>
      </c>
      <c r="D423" s="66" t="s">
        <v>1733</v>
      </c>
      <c r="E423" s="78" t="s">
        <v>1571</v>
      </c>
      <c r="F423" s="78" t="s">
        <v>1217</v>
      </c>
      <c r="G423" s="7" t="s">
        <v>259</v>
      </c>
      <c r="H423" s="66">
        <v>619</v>
      </c>
      <c r="I423" s="66" t="s">
        <v>797</v>
      </c>
      <c r="J423" s="66" t="s">
        <v>797</v>
      </c>
      <c r="K423" s="66" t="s">
        <v>797</v>
      </c>
      <c r="L423" s="66" t="s">
        <v>797</v>
      </c>
      <c r="M423" s="66" t="s">
        <v>1669</v>
      </c>
      <c r="N423" s="67">
        <v>43389</v>
      </c>
      <c r="O423" s="25" t="s">
        <v>25</v>
      </c>
      <c r="P423" s="25" t="s">
        <v>32</v>
      </c>
      <c r="Q423" s="90" t="s">
        <v>1596</v>
      </c>
      <c r="R423" s="83" t="s">
        <v>34</v>
      </c>
      <c r="S423" s="25" t="s">
        <v>93</v>
      </c>
      <c r="T423" s="29">
        <v>583500032</v>
      </c>
      <c r="U423" s="66">
        <v>900</v>
      </c>
      <c r="V423" s="66">
        <v>328</v>
      </c>
      <c r="W423" s="66">
        <v>120</v>
      </c>
      <c r="X423" s="30">
        <v>43369.630694444444</v>
      </c>
      <c r="Y423" s="26" t="s">
        <v>777</v>
      </c>
      <c r="Z423" s="30">
        <v>43416.62498842593</v>
      </c>
      <c r="AA423" s="26" t="s">
        <v>779</v>
      </c>
      <c r="AB423" s="31">
        <v>7445910004</v>
      </c>
      <c r="AC423" s="31">
        <v>362614030</v>
      </c>
    </row>
    <row r="424" spans="1:29" ht="60" customHeight="1" x14ac:dyDescent="0.2">
      <c r="A424" s="66" t="s">
        <v>1673</v>
      </c>
      <c r="B424" s="67">
        <v>43370</v>
      </c>
      <c r="C424" s="67">
        <v>43417</v>
      </c>
      <c r="D424" s="66" t="s">
        <v>1734</v>
      </c>
      <c r="E424" s="78" t="s">
        <v>1572</v>
      </c>
      <c r="F424" s="78" t="s">
        <v>2401</v>
      </c>
      <c r="G424" s="7" t="s">
        <v>259</v>
      </c>
      <c r="H424" s="66">
        <v>620</v>
      </c>
      <c r="I424" s="66" t="s">
        <v>797</v>
      </c>
      <c r="J424" s="66" t="s">
        <v>797</v>
      </c>
      <c r="K424" s="66" t="s">
        <v>797</v>
      </c>
      <c r="L424" s="66" t="s">
        <v>797</v>
      </c>
      <c r="M424" s="66" t="s">
        <v>1674</v>
      </c>
      <c r="N424" s="67">
        <v>43403</v>
      </c>
      <c r="O424" s="25" t="s">
        <v>80</v>
      </c>
      <c r="P424" s="25" t="s">
        <v>26</v>
      </c>
      <c r="Q424" s="90" t="s">
        <v>1597</v>
      </c>
      <c r="R424" s="83" t="s">
        <v>34</v>
      </c>
      <c r="S424" s="25" t="s">
        <v>232</v>
      </c>
      <c r="T424" s="29">
        <v>527000000</v>
      </c>
      <c r="U424" s="66">
        <v>579</v>
      </c>
      <c r="V424" s="66">
        <v>250</v>
      </c>
      <c r="W424" s="66">
        <v>295</v>
      </c>
      <c r="X424" s="30">
        <v>43369.9221412037</v>
      </c>
      <c r="Y424" s="26" t="s">
        <v>782</v>
      </c>
      <c r="Z424" s="30" t="s">
        <v>2476</v>
      </c>
      <c r="AA424" s="26" t="s">
        <v>537</v>
      </c>
      <c r="AB424" s="31">
        <v>7039494012</v>
      </c>
      <c r="AC424" s="31">
        <v>491569991</v>
      </c>
    </row>
    <row r="425" spans="1:29" ht="60" customHeight="1" x14ac:dyDescent="0.2">
      <c r="A425" s="66" t="s">
        <v>1675</v>
      </c>
      <c r="B425" s="67">
        <v>43383</v>
      </c>
      <c r="C425" s="67">
        <v>43409</v>
      </c>
      <c r="D425" s="66" t="s">
        <v>1735</v>
      </c>
      <c r="E425" s="78" t="s">
        <v>1573</v>
      </c>
      <c r="F425" s="78" t="s">
        <v>256</v>
      </c>
      <c r="G425" s="7" t="s">
        <v>259</v>
      </c>
      <c r="H425" s="66">
        <v>620</v>
      </c>
      <c r="I425" s="66" t="s">
        <v>797</v>
      </c>
      <c r="J425" s="66" t="s">
        <v>797</v>
      </c>
      <c r="K425" s="66" t="s">
        <v>797</v>
      </c>
      <c r="L425" s="66" t="s">
        <v>797</v>
      </c>
      <c r="M425" s="66" t="s">
        <v>1676</v>
      </c>
      <c r="N425" s="67">
        <v>43403</v>
      </c>
      <c r="O425" s="25" t="s">
        <v>25</v>
      </c>
      <c r="P425" s="25" t="s">
        <v>32</v>
      </c>
      <c r="Q425" s="78" t="s">
        <v>43</v>
      </c>
      <c r="R425" s="83" t="s">
        <v>34</v>
      </c>
      <c r="S425" s="25" t="s">
        <v>1065</v>
      </c>
      <c r="T425" s="29">
        <v>360000000</v>
      </c>
      <c r="U425" s="66">
        <v>20</v>
      </c>
      <c r="V425" s="66">
        <v>28</v>
      </c>
      <c r="W425" s="66">
        <v>20</v>
      </c>
      <c r="X425" s="30">
        <v>43383.756307870368</v>
      </c>
      <c r="Y425" s="26" t="s">
        <v>512</v>
      </c>
      <c r="Z425" s="30">
        <v>43530.62498842593</v>
      </c>
      <c r="AA425" s="26" t="s">
        <v>537</v>
      </c>
      <c r="AB425" s="31">
        <v>7524502978</v>
      </c>
      <c r="AC425" s="31">
        <v>508382988</v>
      </c>
    </row>
    <row r="426" spans="1:29" ht="60" customHeight="1" x14ac:dyDescent="0.2">
      <c r="A426" s="66" t="s">
        <v>1677</v>
      </c>
      <c r="B426" s="67">
        <v>43385</v>
      </c>
      <c r="C426" s="67">
        <v>43411</v>
      </c>
      <c r="D426" s="66" t="s">
        <v>1736</v>
      </c>
      <c r="E426" s="26" t="s">
        <v>1574</v>
      </c>
      <c r="F426" s="84" t="s">
        <v>2402</v>
      </c>
      <c r="G426" s="7" t="s">
        <v>259</v>
      </c>
      <c r="H426" s="66">
        <v>622</v>
      </c>
      <c r="I426" s="66" t="s">
        <v>21</v>
      </c>
      <c r="J426" s="90" t="s">
        <v>1678</v>
      </c>
      <c r="K426" s="66" t="s">
        <v>22</v>
      </c>
      <c r="L426" s="90" t="s">
        <v>1680</v>
      </c>
      <c r="M426" s="66" t="s">
        <v>1679</v>
      </c>
      <c r="N426" s="67">
        <v>43403</v>
      </c>
      <c r="O426" s="25" t="s">
        <v>25</v>
      </c>
      <c r="P426" s="25" t="s">
        <v>32</v>
      </c>
      <c r="Q426" s="78" t="s">
        <v>156</v>
      </c>
      <c r="R426" s="83" t="s">
        <v>34</v>
      </c>
      <c r="S426" s="25" t="s">
        <v>232</v>
      </c>
      <c r="T426" s="29">
        <v>17500000</v>
      </c>
      <c r="U426" s="66">
        <v>135</v>
      </c>
      <c r="V426" s="66">
        <v>144</v>
      </c>
      <c r="W426" s="66">
        <v>24</v>
      </c>
      <c r="X426" s="30">
        <v>43385.776192129633</v>
      </c>
      <c r="Y426" s="26" t="s">
        <v>782</v>
      </c>
      <c r="Z426" s="30" t="s">
        <v>2476</v>
      </c>
      <c r="AA426" s="26" t="s">
        <v>537</v>
      </c>
      <c r="AB426" s="31">
        <v>7535802028</v>
      </c>
      <c r="AC426" s="31">
        <v>378579973</v>
      </c>
    </row>
    <row r="427" spans="1:29" ht="60" customHeight="1" x14ac:dyDescent="0.2">
      <c r="A427" s="66" t="s">
        <v>1685</v>
      </c>
      <c r="B427" s="67">
        <v>43425</v>
      </c>
      <c r="C427" s="67">
        <v>43446</v>
      </c>
      <c r="D427" s="66" t="s">
        <v>1739</v>
      </c>
      <c r="E427" s="78" t="s">
        <v>1576</v>
      </c>
      <c r="F427" s="78" t="s">
        <v>254</v>
      </c>
      <c r="G427" s="7" t="s">
        <v>259</v>
      </c>
      <c r="H427" s="66">
        <v>623</v>
      </c>
      <c r="I427" s="66" t="s">
        <v>797</v>
      </c>
      <c r="J427" s="66" t="s">
        <v>797</v>
      </c>
      <c r="K427" s="66" t="s">
        <v>797</v>
      </c>
      <c r="L427" s="66" t="s">
        <v>797</v>
      </c>
      <c r="M427" s="66" t="s">
        <v>1686</v>
      </c>
      <c r="N427" s="67">
        <v>43445</v>
      </c>
      <c r="O427" s="25" t="s">
        <v>25</v>
      </c>
      <c r="P427" s="25" t="s">
        <v>32</v>
      </c>
      <c r="Q427" s="78" t="s">
        <v>43</v>
      </c>
      <c r="R427" s="83" t="s">
        <v>34</v>
      </c>
      <c r="S427" s="25" t="s">
        <v>202</v>
      </c>
      <c r="T427" s="29">
        <v>11700000</v>
      </c>
      <c r="U427" s="66">
        <v>40</v>
      </c>
      <c r="V427" s="66">
        <v>7</v>
      </c>
      <c r="W427" s="66">
        <v>40</v>
      </c>
      <c r="X427" s="30">
        <v>43425.763912037037</v>
      </c>
      <c r="Y427" s="26" t="s">
        <v>512</v>
      </c>
      <c r="Z427" s="30">
        <v>43591.666655092587</v>
      </c>
      <c r="AA427" s="26" t="s">
        <v>497</v>
      </c>
      <c r="AB427" s="31">
        <v>7530483966</v>
      </c>
      <c r="AC427" s="31">
        <v>506742980</v>
      </c>
    </row>
    <row r="428" spans="1:29" ht="60" customHeight="1" x14ac:dyDescent="0.2">
      <c r="A428" s="66" t="s">
        <v>1683</v>
      </c>
      <c r="B428" s="67">
        <v>43425</v>
      </c>
      <c r="C428" s="67">
        <v>43446</v>
      </c>
      <c r="D428" s="66" t="s">
        <v>1738</v>
      </c>
      <c r="E428" s="78" t="s">
        <v>1575</v>
      </c>
      <c r="F428" s="78" t="s">
        <v>1591</v>
      </c>
      <c r="G428" s="7" t="s">
        <v>259</v>
      </c>
      <c r="H428" s="66">
        <v>623</v>
      </c>
      <c r="I428" s="66" t="s">
        <v>797</v>
      </c>
      <c r="J428" s="66" t="s">
        <v>797</v>
      </c>
      <c r="K428" s="66" t="s">
        <v>797</v>
      </c>
      <c r="L428" s="66" t="s">
        <v>797</v>
      </c>
      <c r="M428" s="66" t="s">
        <v>1684</v>
      </c>
      <c r="N428" s="67">
        <v>43446</v>
      </c>
      <c r="O428" s="25" t="s">
        <v>25</v>
      </c>
      <c r="P428" s="25" t="s">
        <v>32</v>
      </c>
      <c r="Q428" s="78" t="s">
        <v>57</v>
      </c>
      <c r="R428" s="83" t="s">
        <v>34</v>
      </c>
      <c r="S428" s="25" t="s">
        <v>40</v>
      </c>
      <c r="T428" s="29">
        <v>40000000</v>
      </c>
      <c r="U428" s="66">
        <v>163</v>
      </c>
      <c r="V428" s="66">
        <v>22</v>
      </c>
      <c r="W428" s="66">
        <v>10</v>
      </c>
      <c r="X428" s="30">
        <v>43425.651747685188</v>
      </c>
      <c r="Y428" s="26" t="s">
        <v>512</v>
      </c>
      <c r="Z428" s="30">
        <v>43627.666655092587</v>
      </c>
      <c r="AA428" s="26" t="s">
        <v>518</v>
      </c>
      <c r="AB428" s="31">
        <v>7447045854</v>
      </c>
      <c r="AC428" s="31">
        <v>357180466</v>
      </c>
    </row>
    <row r="429" spans="1:29" ht="60" customHeight="1" x14ac:dyDescent="0.2">
      <c r="A429" s="66" t="s">
        <v>1681</v>
      </c>
      <c r="B429" s="67">
        <v>43425</v>
      </c>
      <c r="C429" s="67">
        <v>43446</v>
      </c>
      <c r="D429" s="66" t="s">
        <v>1737</v>
      </c>
      <c r="E429" s="78" t="s">
        <v>2405</v>
      </c>
      <c r="F429" s="78" t="s">
        <v>1590</v>
      </c>
      <c r="G429" s="7" t="s">
        <v>259</v>
      </c>
      <c r="H429" s="66">
        <v>623</v>
      </c>
      <c r="I429" s="66" t="s">
        <v>797</v>
      </c>
      <c r="J429" s="66" t="s">
        <v>797</v>
      </c>
      <c r="K429" s="66" t="s">
        <v>797</v>
      </c>
      <c r="L429" s="66" t="s">
        <v>797</v>
      </c>
      <c r="M429" s="66" t="s">
        <v>1682</v>
      </c>
      <c r="N429" s="67">
        <v>43445</v>
      </c>
      <c r="O429" s="25" t="s">
        <v>25</v>
      </c>
      <c r="P429" s="25" t="s">
        <v>32</v>
      </c>
      <c r="Q429" s="78" t="s">
        <v>39</v>
      </c>
      <c r="R429" s="83" t="s">
        <v>34</v>
      </c>
      <c r="S429" s="25" t="s">
        <v>70</v>
      </c>
      <c r="T429" s="29">
        <v>400000000</v>
      </c>
      <c r="U429" s="66">
        <v>320</v>
      </c>
      <c r="V429" s="66">
        <v>20</v>
      </c>
      <c r="W429" s="66">
        <v>110</v>
      </c>
      <c r="X429" s="30">
        <v>43425.650983796295</v>
      </c>
      <c r="Y429" s="26" t="s">
        <v>512</v>
      </c>
      <c r="Z429" s="30">
        <v>43656.666655092587</v>
      </c>
      <c r="AA429" s="26" t="s">
        <v>497</v>
      </c>
      <c r="AB429" s="31">
        <v>7373234990</v>
      </c>
      <c r="AC429" s="31">
        <v>397991043</v>
      </c>
    </row>
    <row r="430" spans="1:29" ht="60" customHeight="1" x14ac:dyDescent="0.2">
      <c r="A430" s="66" t="s">
        <v>1689</v>
      </c>
      <c r="B430" s="67">
        <v>43427</v>
      </c>
      <c r="C430" s="67">
        <v>43448</v>
      </c>
      <c r="D430" s="66" t="s">
        <v>1741</v>
      </c>
      <c r="E430" s="78" t="s">
        <v>1578</v>
      </c>
      <c r="F430" s="78" t="s">
        <v>254</v>
      </c>
      <c r="G430" s="7" t="s">
        <v>259</v>
      </c>
      <c r="H430" s="66">
        <v>623</v>
      </c>
      <c r="I430" s="66" t="s">
        <v>797</v>
      </c>
      <c r="J430" s="66" t="s">
        <v>797</v>
      </c>
      <c r="K430" s="66" t="s">
        <v>797</v>
      </c>
      <c r="L430" s="66" t="s">
        <v>797</v>
      </c>
      <c r="M430" s="66" t="s">
        <v>1690</v>
      </c>
      <c r="N430" s="67">
        <v>43445</v>
      </c>
      <c r="O430" s="25" t="s">
        <v>25</v>
      </c>
      <c r="P430" s="25" t="s">
        <v>32</v>
      </c>
      <c r="Q430" s="78" t="s">
        <v>39</v>
      </c>
      <c r="R430" s="83" t="s">
        <v>34</v>
      </c>
      <c r="S430" s="25" t="s">
        <v>202</v>
      </c>
      <c r="T430" s="29">
        <v>12158020</v>
      </c>
      <c r="U430" s="66">
        <v>36</v>
      </c>
      <c r="V430" s="66">
        <v>1</v>
      </c>
      <c r="W430" s="66">
        <v>12</v>
      </c>
      <c r="X430" s="30">
        <v>43427.559363425928</v>
      </c>
      <c r="Y430" s="26" t="s">
        <v>512</v>
      </c>
      <c r="Z430" s="30">
        <v>43608.666655092587</v>
      </c>
      <c r="AA430" s="26" t="s">
        <v>497</v>
      </c>
      <c r="AB430" s="31">
        <v>7405335976</v>
      </c>
      <c r="AC430" s="31">
        <v>375786988</v>
      </c>
    </row>
    <row r="431" spans="1:29" ht="60" customHeight="1" x14ac:dyDescent="0.2">
      <c r="A431" s="66" t="s">
        <v>1687</v>
      </c>
      <c r="B431" s="67">
        <v>43427</v>
      </c>
      <c r="C431" s="67">
        <v>43448</v>
      </c>
      <c r="D431" s="66" t="s">
        <v>1740</v>
      </c>
      <c r="E431" s="78" t="s">
        <v>1577</v>
      </c>
      <c r="F431" s="78" t="s">
        <v>851</v>
      </c>
      <c r="G431" s="7" t="s">
        <v>259</v>
      </c>
      <c r="H431" s="66">
        <v>623</v>
      </c>
      <c r="I431" s="66" t="s">
        <v>797</v>
      </c>
      <c r="J431" s="66" t="s">
        <v>797</v>
      </c>
      <c r="K431" s="66" t="s">
        <v>797</v>
      </c>
      <c r="L431" s="66" t="s">
        <v>797</v>
      </c>
      <c r="M431" s="66" t="s">
        <v>1688</v>
      </c>
      <c r="N431" s="67">
        <v>43445</v>
      </c>
      <c r="O431" s="25" t="s">
        <v>25</v>
      </c>
      <c r="P431" s="25" t="s">
        <v>32</v>
      </c>
      <c r="Q431" s="78" t="s">
        <v>39</v>
      </c>
      <c r="R431" s="83" t="s">
        <v>34</v>
      </c>
      <c r="S431" s="25" t="s">
        <v>232</v>
      </c>
      <c r="T431" s="29">
        <v>132000000</v>
      </c>
      <c r="U431" s="66">
        <v>6</v>
      </c>
      <c r="V431" s="66">
        <v>312</v>
      </c>
      <c r="W431" s="66">
        <v>25</v>
      </c>
      <c r="X431" s="30">
        <v>43427.543842592597</v>
      </c>
      <c r="Y431" s="26" t="s">
        <v>782</v>
      </c>
      <c r="Z431" s="30" t="s">
        <v>2476</v>
      </c>
      <c r="AA431" s="26" t="s">
        <v>537</v>
      </c>
      <c r="AB431" s="31">
        <v>7309627015</v>
      </c>
      <c r="AC431" s="31">
        <v>450815992</v>
      </c>
    </row>
    <row r="432" spans="1:29" ht="60" customHeight="1" x14ac:dyDescent="0.2">
      <c r="A432" s="66" t="s">
        <v>1691</v>
      </c>
      <c r="B432" s="67">
        <v>43427</v>
      </c>
      <c r="C432" s="67">
        <v>43448</v>
      </c>
      <c r="D432" s="66" t="s">
        <v>1742</v>
      </c>
      <c r="E432" s="78" t="s">
        <v>1579</v>
      </c>
      <c r="F432" s="78" t="s">
        <v>1004</v>
      </c>
      <c r="G432" s="7" t="s">
        <v>259</v>
      </c>
      <c r="H432" s="66">
        <v>623</v>
      </c>
      <c r="I432" s="66" t="s">
        <v>21</v>
      </c>
      <c r="J432" s="90" t="s">
        <v>819</v>
      </c>
      <c r="K432" s="66" t="s">
        <v>22</v>
      </c>
      <c r="L432" s="90" t="s">
        <v>1692</v>
      </c>
      <c r="M432" s="66" t="s">
        <v>1693</v>
      </c>
      <c r="N432" s="67">
        <v>43445</v>
      </c>
      <c r="O432" s="25" t="s">
        <v>25</v>
      </c>
      <c r="P432" s="25" t="s">
        <v>32</v>
      </c>
      <c r="Q432" s="78" t="s">
        <v>57</v>
      </c>
      <c r="R432" s="83" t="s">
        <v>34</v>
      </c>
      <c r="S432" s="25" t="s">
        <v>202</v>
      </c>
      <c r="T432" s="29">
        <v>9800000</v>
      </c>
      <c r="U432" s="66">
        <v>0</v>
      </c>
      <c r="V432" s="66">
        <v>0</v>
      </c>
      <c r="W432" s="66">
        <v>0</v>
      </c>
      <c r="X432" s="30">
        <v>43427.559930555552</v>
      </c>
      <c r="Y432" s="26" t="s">
        <v>512</v>
      </c>
      <c r="Z432" s="30">
        <v>43565.666655092587</v>
      </c>
      <c r="AA432" s="26" t="s">
        <v>497</v>
      </c>
      <c r="AB432" s="31">
        <v>7439831962</v>
      </c>
      <c r="AC432" s="31">
        <v>362858018</v>
      </c>
    </row>
    <row r="433" spans="1:29" ht="60" customHeight="1" x14ac:dyDescent="0.2">
      <c r="A433" s="66" t="s">
        <v>1696</v>
      </c>
      <c r="B433" s="67">
        <v>43430</v>
      </c>
      <c r="C433" s="67">
        <v>43448</v>
      </c>
      <c r="D433" s="66" t="s">
        <v>1744</v>
      </c>
      <c r="E433" s="78" t="s">
        <v>1581</v>
      </c>
      <c r="F433" s="85" t="s">
        <v>861</v>
      </c>
      <c r="G433" s="7" t="s">
        <v>259</v>
      </c>
      <c r="H433" s="66">
        <v>623</v>
      </c>
      <c r="I433" s="66" t="s">
        <v>797</v>
      </c>
      <c r="J433" s="66" t="s">
        <v>797</v>
      </c>
      <c r="K433" s="66" t="s">
        <v>797</v>
      </c>
      <c r="L433" s="66" t="s">
        <v>797</v>
      </c>
      <c r="M433" s="66" t="s">
        <v>1697</v>
      </c>
      <c r="N433" s="67">
        <v>43445</v>
      </c>
      <c r="O433" s="25" t="s">
        <v>25</v>
      </c>
      <c r="P433" s="25" t="s">
        <v>32</v>
      </c>
      <c r="Q433" s="78" t="s">
        <v>43</v>
      </c>
      <c r="R433" s="83" t="s">
        <v>34</v>
      </c>
      <c r="S433" s="25" t="s">
        <v>35</v>
      </c>
      <c r="T433" s="29">
        <v>4000000</v>
      </c>
      <c r="U433" s="66">
        <v>0</v>
      </c>
      <c r="V433" s="66">
        <v>9</v>
      </c>
      <c r="W433" s="66">
        <v>15</v>
      </c>
      <c r="X433" s="30">
        <v>43430.799120370371</v>
      </c>
      <c r="Y433" s="26" t="s">
        <v>536</v>
      </c>
      <c r="Z433" s="30">
        <v>43693.666655092587</v>
      </c>
      <c r="AA433" s="26" t="s">
        <v>518</v>
      </c>
      <c r="AB433" s="31">
        <v>7509981977</v>
      </c>
      <c r="AC433" s="31">
        <v>505282005</v>
      </c>
    </row>
    <row r="434" spans="1:29" ht="60" customHeight="1" x14ac:dyDescent="0.2">
      <c r="A434" s="66" t="s">
        <v>1694</v>
      </c>
      <c r="B434" s="67">
        <v>43430</v>
      </c>
      <c r="C434" s="67">
        <v>43451</v>
      </c>
      <c r="D434" s="66" t="s">
        <v>1743</v>
      </c>
      <c r="E434" s="78" t="s">
        <v>1580</v>
      </c>
      <c r="F434" s="78" t="s">
        <v>635</v>
      </c>
      <c r="G434" s="7" t="s">
        <v>259</v>
      </c>
      <c r="H434" s="66">
        <v>623</v>
      </c>
      <c r="I434" s="66" t="s">
        <v>508</v>
      </c>
      <c r="J434" s="66" t="s">
        <v>508</v>
      </c>
      <c r="K434" s="66" t="s">
        <v>508</v>
      </c>
      <c r="L434" s="66" t="s">
        <v>508</v>
      </c>
      <c r="M434" s="66" t="s">
        <v>1695</v>
      </c>
      <c r="N434" s="67">
        <v>43446</v>
      </c>
      <c r="O434" s="25" t="s">
        <v>25</v>
      </c>
      <c r="P434" s="25" t="s">
        <v>32</v>
      </c>
      <c r="Q434" s="78" t="s">
        <v>57</v>
      </c>
      <c r="R434" s="83" t="s">
        <v>34</v>
      </c>
      <c r="S434" s="25" t="s">
        <v>62</v>
      </c>
      <c r="T434" s="29">
        <v>670000</v>
      </c>
      <c r="U434" s="66">
        <v>10</v>
      </c>
      <c r="V434" s="66">
        <v>18</v>
      </c>
      <c r="W434" s="66">
        <v>10</v>
      </c>
      <c r="X434" s="30">
        <v>43430.62498842593</v>
      </c>
      <c r="Y434" s="26" t="s">
        <v>536</v>
      </c>
      <c r="Z434" s="30">
        <v>43544.62498842593</v>
      </c>
      <c r="AA434" s="26" t="s">
        <v>518</v>
      </c>
      <c r="AB434" s="31">
        <v>7451221574</v>
      </c>
      <c r="AC434" s="31">
        <v>364944421</v>
      </c>
    </row>
  </sheetData>
  <sheetProtection insertHyperlinks="0" selectLockedCells="1" selectUnlockedCells="1"/>
  <autoFilter ref="A1:AC434"/>
  <sortState ref="A2:AL103">
    <sortCondition ref="H1"/>
  </sortState>
  <hyperlinks>
    <hyperlink ref="G6" r:id="rId1" display="http://seia.sea.gob.cl/expediente/ficha/fichaPrincipal.php?modo=normal&amp;id_expediente=6379448"/>
    <hyperlink ref="G7" r:id="rId2" display="http://seia.sea.gob.cl/expediente/ficha/fichaPrincipal.php?modo=normal&amp;id_expediente=6435792"/>
    <hyperlink ref="G15" r:id="rId3" display="http://seia.sea.gob.cl/expediente/expedientesEvaluacion.php?modo=ficha&amp;id_expediente=6496503"/>
    <hyperlink ref="G10" r:id="rId4" display="http://seia.sea.gob.cl/expediente/expedientesEvaluacion.php?modo=ficha&amp;id_expediente=6496359"/>
    <hyperlink ref="G12" r:id="rId5" display="http://seia.sea.gob.cl/expediente/expedientesEvaluacion.php?modo=ficha&amp;id_expediente=6542207"/>
    <hyperlink ref="G11" r:id="rId6" display="http://seia.sea.gob.cl/expediente/ficha/fichaPrincipal.php?modo=normal&amp;id_expediente=6550323"/>
    <hyperlink ref="G14" r:id="rId7" display="http://seia.sea.gob.cl/expediente/ficha/fichaPrincipal.php?modo=normal&amp;id_expediente=6218867"/>
    <hyperlink ref="G13" r:id="rId8" display="http://seia.sea.gob.cl/expediente/expedientesEvaluacion.php?modo=ficha&amp;id_expediente=6550874"/>
    <hyperlink ref="G16" r:id="rId9" display="http://seia.sea.gob.cl/expediente/expedientesEvaluacion.php?modo=ficha&amp;id_expediente=6567575"/>
    <hyperlink ref="G17" r:id="rId10" display="http://seia.sea.gob.cl/expediente/expedientesEvaluacion.php?modo=ficha&amp;id_expediente=6613836"/>
    <hyperlink ref="G19" r:id="rId11" display="http://seia.sea.gob.cl/expediente/expedientesEvaluacion.php?modo=ficha&amp;id_expediente=6619301"/>
    <hyperlink ref="G22" r:id="rId12" display="http://seia.sea.gob.cl/expediente/expedientesEvaluacion.php?modo=ficha&amp;id_expediente=6691303"/>
    <hyperlink ref="G27" r:id="rId13" display="http://seia.sea.gob.cl/expediente/expedientesEvaluacion.php?modo=ficha&amp;id_expediente=6738571"/>
    <hyperlink ref="G26" r:id="rId14" display="http://seia.sea.gob.cl/expediente/expedientesEvaluacion.php?modo=ficha&amp;id_expediente=6725973"/>
    <hyperlink ref="G25" r:id="rId15" display="http://seia.sea.gob.cl/expediente/expedientesEvaluacion.php?modo=ficha&amp;id_expediente=6689481"/>
    <hyperlink ref="G18" r:id="rId16" display="http://seia.sea.gob.cl/expediente/expedientesEvaluacion.php?modo=ficha&amp;id_expediente=6577593"/>
    <hyperlink ref="G20" r:id="rId17" display="http://seia.sea.gob.cl/expediente/expedientesEvaluacion.php?modo=ficha&amp;id_expediente=6651199"/>
    <hyperlink ref="G33" r:id="rId18" display="http://seia.sea.gob.cl/expediente/ficha/fichaPrincipal.php?modo=normal&amp;id_expediente=6759999"/>
    <hyperlink ref="G38" r:id="rId19" display="http://seia.sea.gob.cl/expediente/expedientesEvaluacion.php?modo=ficha&amp;id_expediente=6758429"/>
    <hyperlink ref="G35" r:id="rId20" display="http://seia.sea.gob.cl/expediente/ficha/fichaPrincipal.php?modo=normal&amp;id_expediente=6756023"/>
    <hyperlink ref="G34" r:id="rId21" display="http://seia.sea.gob.cl/expediente/ficha/fichaPrincipal.php?modo=normal&amp;id_expediente=6757973"/>
    <hyperlink ref="G29" r:id="rId22" display="http://seia.sea.gob.cl/expediente/expedientesEvaluacion.php?modo=ficha&amp;id_expediente=6760198"/>
    <hyperlink ref="G37" r:id="rId23" display="http://seia.sea.gob.cl/expediente/ficha/fichaPrincipal.php?modo=normal&amp;id_expediente=6758453"/>
    <hyperlink ref="G30" r:id="rId24" display="http://seia.sea.gob.cl/expediente/expedientesEvaluacion.php?modo=ficha&amp;id_expediente=6758617"/>
    <hyperlink ref="G31" r:id="rId25" display="http://seia.sea.gob.cl/expediente/ficha/fichaPrincipal.php?modo=normal&amp;id_expediente=6763708"/>
    <hyperlink ref="G32" r:id="rId26" display="http://seia.sea.gob.cl/expediente/expedientesEvaluacion.php?modo=ficha&amp;id_expediente=6721554"/>
    <hyperlink ref="G36" r:id="rId27" display="http://seia.sea.gob.cl/expediente/expedientesEvaluacion.php?modo=ficha&amp;id_expediente=6766518"/>
    <hyperlink ref="G40" r:id="rId28" display="http://seia.sea.gob.cl/expediente/expedientesEvaluacion.php?modo=ficha&amp;id_expediente=6801423"/>
    <hyperlink ref="G39" r:id="rId29" display="http://seia.sea.gob.cl/expediente/expedientesEvaluacion.php?modo=ficha&amp;id_expediente=6789931"/>
    <hyperlink ref="G41" r:id="rId30" display="http://seia.sea.gob.cl/expediente/expedientesEvaluacion.php?modo=ficha&amp;id_expediente=6810409"/>
    <hyperlink ref="G42" r:id="rId31" display="http://seia.sea.gob.cl/expediente/expedientesEvaluacion.php?modo=ficha&amp;id_expediente=6847900"/>
    <hyperlink ref="G43" r:id="rId32" display="http://seia.sea.gob.cl/expediente/ficha/fichaPrincipal.php?modo=normal&amp;id_expediente=6838582"/>
    <hyperlink ref="G44" r:id="rId33" display="http://seia.sea.gob.cl/expediente/expedientesEvaluacion.php?modo=ficha&amp;id_expediente=6776146"/>
    <hyperlink ref="G45" r:id="rId34" display="http://seia.sea.gob.cl/expediente/expedientesEvaluacion.php?modo=ficha&amp;id_expediente=6855397"/>
    <hyperlink ref="G46" r:id="rId35" display="http://seia.sea.gob.cl/expediente/expedientesEvaluacion.php?modo=ficha&amp;id_expediente=6880009"/>
    <hyperlink ref="G47" r:id="rId36" display="http://seia.sea.gob.cl/expediente/expedientesEvaluacion.php?modo=ficha&amp;id_expediente=6895909"/>
    <hyperlink ref="G51" r:id="rId37" display="http://seia.sea.gob.cl/expediente/expedientesEvaluacion.php?modo=ficha&amp;id_expediente=6938005"/>
    <hyperlink ref="G52" r:id="rId38" display="http://seia.sea.gob.cl/expediente/expedientesEvaluacion.php?modo=ficha&amp;id_expediente=6952258"/>
    <hyperlink ref="G53" r:id="rId39" display="http://seia.sea.gob.cl/expediente/expedientesEvaluacion.php?modo=ficha&amp;id_expediente=6934187"/>
    <hyperlink ref="G54" r:id="rId40" display="http://seia.sea.gob.cl/expediente/expedientesEvaluacion.php?modo=ficha&amp;id_expediente=6958071"/>
    <hyperlink ref="G56" r:id="rId41" display="http://seia.sea.gob.cl/expediente/expedientesEvaluacion.php?modo=ficha&amp;id_expediente=6961104"/>
    <hyperlink ref="G57" r:id="rId42" display="http://seia.sea.gob.cl/expediente/expedientesEvaluacion.php?modo=ficha&amp;id_expediente=7032325"/>
    <hyperlink ref="G49" r:id="rId43" display="http://seia.sea.gob.cl/expediente/expedientesEvaluacion.php?modo=ficha&amp;id_expediente=6923175"/>
    <hyperlink ref="G58" r:id="rId44" display="http://seia.sea.gob.cl/expediente/ficha/fichaPrincipal.php?modo=normal&amp;id_expediente=7036619"/>
    <hyperlink ref="G59" r:id="rId45" display="http://seia.sea.gob.cl/expediente/expedientesEvaluacion.php?modo=ficha&amp;id_expediente=7047018"/>
    <hyperlink ref="G60" r:id="rId46" display="http://seia.sea.gob.cl/expediente/expedientesEvaluacion.php?modo=ficha&amp;id_expediente=7052315"/>
    <hyperlink ref="G61" r:id="rId47" display="http://seia.sea.gob.cl/expediente/expedientesEvaluacion.php?modo=ficha&amp;id_expediente=7040302"/>
    <hyperlink ref="G62" r:id="rId48" display="http://seia.sea.gob.cl/expediente/expedientesEvaluacion.php?modo=ficha&amp;id_expediente=7068598"/>
    <hyperlink ref="G63" r:id="rId49" display="http://seia.sea.gob.cl/expediente/expedientesEvaluacion.php?modo=ficha&amp;id_expediente=7092428"/>
    <hyperlink ref="G64" r:id="rId50" display="http://seia.sea.gob.cl/expediente/expedientesEvaluacion.php?modo=ficha&amp;id_expediente=7138898"/>
    <hyperlink ref="G65" r:id="rId51" display="http://seia.sea.gob.cl/expediente/expedientesEvaluacion.php?modo=ficha&amp;id_expediente=7149016"/>
    <hyperlink ref="G66" r:id="rId52" display="http://seia.sea.gob.cl/expediente/expedientesEvaluacion.php?modo=ficha&amp;id_expediente=7175200"/>
    <hyperlink ref="G67" r:id="rId53" display="http://seia.sea.gob.cl/expediente/expedientesEvaluacion.php?modo=ficha&amp;id_expediente=7146495"/>
    <hyperlink ref="G68" r:id="rId54" display="http://seia.sea.gob.cl/expediente/expedientesEvaluacion.php?modo=ficha&amp;id_expediente=7189173"/>
    <hyperlink ref="G69" r:id="rId55" display="http://seia.sea.gob.cl/expediente/expedientesEvaluacion.php?modo=ficha&amp;id_expediente=7226223"/>
    <hyperlink ref="G70" r:id="rId56" display="http://seia.sea.gob.cl/expediente/expedientesEvaluacion.php?modo=ficha&amp;id_expediente=7216078"/>
    <hyperlink ref="G71" r:id="rId57" display="http://seia.sea.gob.cl/expediente/expedientesEvaluacion.php?modo=ficha&amp;id_expediente=7241631"/>
    <hyperlink ref="G72" r:id="rId58" display="http://seia.sea.gob.cl/expediente/expedientesEvaluacion.php?modo=ficha&amp;id_expediente=7254200"/>
    <hyperlink ref="G74" r:id="rId59" display="http://seia.sea.gob.cl/expediente/expedientesEvaluacion.php?modo=ficha&amp;id_expediente=7254228"/>
    <hyperlink ref="G76" r:id="rId60" display="http://seia.sea.gob.cl/expediente/expedientesEvaluacion.php?modo=ficha&amp;id_expediente=7280836"/>
    <hyperlink ref="G78" r:id="rId61" display="http://seia.sea.gob.cl/expediente/expedientesEvaluacion.php?modo=ficha&amp;id_expediente=7326497"/>
    <hyperlink ref="G77" r:id="rId62" display="http://seia.sea.gob.cl/expediente/expedientesEvaluacion.php?modo=ficha&amp;id_expediente=7304823"/>
    <hyperlink ref="G79" r:id="rId63" display="http://seia.sea.gob.cl/expediente/expedientesEvaluacion.php?modo=ficha&amp;id_expediente=7357523"/>
    <hyperlink ref="G75" r:id="rId64" display="http://seia.sea.gob.cl/expediente/expedientesEvaluacion.php?modo=ficha&amp;id_expediente=7172904"/>
    <hyperlink ref="G80" r:id="rId65" display="http://seia.sea.gob.cl/expediente/expedientesEvaluacion.php?modo=ficha&amp;id_expediente=7390546"/>
    <hyperlink ref="G81" r:id="rId66" display="http://seia.sea.gob.cl/expediente/expedientesEvaluacion.php?modo=ficha&amp;id_expediente=7390569"/>
    <hyperlink ref="G82" r:id="rId67" display="http://seia.sea.gob.cl/expediente/expedientesEvaluacion.php?modo=ficha&amp;id_expediente=7426607"/>
    <hyperlink ref="G83" r:id="rId68" display="http://seia.sea.gob.cl/expediente/expedientesEvaluacion.php?modo=ficha&amp;id_expediente=7384375"/>
    <hyperlink ref="G85" r:id="rId69" display="http://seia.sea.gob.cl/expediente/expedientesEvaluacion.php?modo=ficha&amp;id_expediente=7470759"/>
    <hyperlink ref="G84" r:id="rId70" display="http://seia.sea.gob.cl/expediente/expedientesEvaluacion.php?modo=ficha&amp;id_expediente=7455398"/>
    <hyperlink ref="G86" r:id="rId71" display="http://seia.sea.gob.cl/expediente/expedientesEvaluacion.php?modo=ficha&amp;id_expediente=7455816"/>
    <hyperlink ref="G87" r:id="rId72" display="http://seia.sea.gob.cl/expediente/expedientesEvaluacion.php?modo=ficha&amp;id_expediente=7456613"/>
    <hyperlink ref="G89" r:id="rId73" display="http://seia.sea.gob.cl/expediente/expedientesEvaluacion.php?modo=ficha&amp;id_expediente=7477387"/>
    <hyperlink ref="G91" r:id="rId74" display="http://seia.sea.gob.cl/expediente/expedientesEvaluacion.php?modo=ficha&amp;id_expediente=7524496"/>
    <hyperlink ref="G90" r:id="rId75" display="http://seia.sea.gob.cl/expediente/expedientesEvaluacion.php?modo=ficha&amp;id_expediente=7524548"/>
    <hyperlink ref="G88" r:id="rId76" display="http://seia.sea.gob.cl/expediente/expedientesEvaluacion.php?modo=ficha&amp;id_expediente=7451416"/>
    <hyperlink ref="G92" r:id="rId77" display="http://seia.sea.gob.cl/expediente/expedientesEvaluacion.php?modo=ficha&amp;id_expediente=7547573"/>
    <hyperlink ref="G95" r:id="rId78" display="http://seia.sea.gob.cl/expediente/expedientesEvaluacion.php?modo=ficha&amp;id_expediente=7598704"/>
    <hyperlink ref="G3" r:id="rId79" display="http://seia.sea.gob.cl/expediente/expedientesEvaluacion.php?modo=ficha&amp;id_expediente=6341051"/>
    <hyperlink ref="G8" r:id="rId80" display="http://seia.sea.gob.cl/expediente/ficha/fichaPrincipal.php?modo=normal&amp;id_expediente=6427673"/>
    <hyperlink ref="G24" r:id="rId81" display="http://seia.sea.gob.cl/expediente/expedientesEvaluacion.php?modo=ficha&amp;id_expediente=6702186"/>
    <hyperlink ref="G23" r:id="rId82" display="http://seia.sea.gob.cl/expediente/expedientesEvaluacion.php?modo=ficha&amp;id_expediente=6687849"/>
    <hyperlink ref="G2" r:id="rId83" display="http://seia.sea.gob.cl/expediente/expedientesEvaluacion.php?modo=ficha&amp;id_expediente=6350404"/>
    <hyperlink ref="G73" r:id="rId84" display="http://seia.sea.gob.cl/expediente/expedientesEvaluacion.php?modo=ficha&amp;id_expediente=7242930"/>
    <hyperlink ref="G94" r:id="rId85" display="http://seia.sea.gob.cl/expediente/expedientesEvaluacion.php?modo=ficha&amp;id_expediente=7582968"/>
    <hyperlink ref="G96" r:id="rId86" display="http://seia.sea.gob.cl/expediente/expedientesEvaluacion.php?modo=ficha&amp;id_expediente=7616935"/>
    <hyperlink ref="G9" r:id="rId87" display="http://seia.sea.gob.cl/expediente/ficha/fichaPrincipal.php?modo=normal&amp;id_expediente=6452875"/>
    <hyperlink ref="G48" r:id="rId88" display="http://seia.sea.gob.cl/expediente/expedientesEvaluacion.php?modo=ficha&amp;id_expediente=6893190"/>
    <hyperlink ref="G55" r:id="rId89" display="http://seia.sea.gob.cl/expediente/expedientesEvaluacion.php?modo=ficha&amp;id_expediente=6975800"/>
    <hyperlink ref="G50" r:id="rId90" display="http://seia.sea.gob.cl/expediente/ficha/fichaPrincipal.php?modo=normal&amp;id_expediente=6932537"/>
    <hyperlink ref="G4" r:id="rId91" display="http://seia.sea.gob.cl/expediente/expedientesEvaluacion.php?modo=ficha&amp;id_expediente=6360043"/>
    <hyperlink ref="G97" r:id="rId92" display="http://seia.sea.gob.cl/expediente/expedientesEvaluacion.php?modo=ficha&amp;id_expediente=6369042"/>
    <hyperlink ref="G98" r:id="rId93" display="http://seia.sea.gob.cl/expediente/expedientesEvaluacion.php?modo=ficha&amp;id_expediente=6493160"/>
    <hyperlink ref="G99" r:id="rId94" display="http://seia.sea.gob.cl/expediente/expedientesEvaluacion.php?modo=ficha&amp;id_expediente=6570508"/>
    <hyperlink ref="G101" r:id="rId95" display="http://seia.sea.gob.cl/expediente/expedientesEvaluacion.php?modo=ficha&amp;id_expediente=6581267"/>
    <hyperlink ref="G102" r:id="rId96" display="http://seia.sea.gob.cl/expediente/expedientesEvaluacion.php?modo=ficha&amp;id_expediente=6592870"/>
    <hyperlink ref="G100" r:id="rId97" display="http://seia.sea.gob.cl/expediente/expedientesEvaluacion.php?modo=ficha&amp;id_expediente=6595234"/>
    <hyperlink ref="G21" r:id="rId98" display="http://seia.sea.gob.cl/expediente/expedientesEvaluacion.php?modo=ficha&amp;id_expediente=6659041"/>
    <hyperlink ref="G28" r:id="rId99" display="http://seia.sea.gob.cl/expediente/expedientesEvaluacion.php?modo=ficha&amp;id_expediente=6689418"/>
    <hyperlink ref="G93" r:id="rId100" display="http://seia.sea.gob.cl/expediente/expedientesEvaluacion.php?modo=ficha&amp;id_expediente=7590836"/>
    <hyperlink ref="G5" r:id="rId101"/>
    <hyperlink ref="G104" r:id="rId102" display="http://seia.sea.gob.cl/expediente/ficha/fichaPrincipal.php?modo=normal&amp;id_expediente=7618012"/>
    <hyperlink ref="G105" r:id="rId103" display="http://seia.sea.gob.cl/expediente/ficha/fichaPrincipal.php?modo=normal&amp;id_expediente=7622415"/>
    <hyperlink ref="G108" r:id="rId104" display="http://seia.sea.gob.cl/expediente/expedientesEvaluacion.php?modo=ficha&amp;id_expediente=7686966"/>
    <hyperlink ref="G106" r:id="rId105" display="http://seia.sea.gob.cl/expediente/expedientesEvaluacion.php?modo=ficha&amp;id_expediente=7687018"/>
    <hyperlink ref="G107" r:id="rId106" display="http://seia.sea.gob.cl/expediente/expedientesEvaluacion.php?modo=ficha&amp;id_expediente=7686743"/>
    <hyperlink ref="G109" r:id="rId107" display="http://seia.sea.gob.cl/expediente/expedientesEvaluacion.php?modo=ficha&amp;id_expediente=7715085"/>
    <hyperlink ref="G168" r:id="rId108" display="http://seia.sea.gob.cl/expediente/expediente.php?id_expediente=2128864414&amp;modo=ficha"/>
    <hyperlink ref="G167" r:id="rId109" display="http://seia.sea.gob.cl/expediente/expediente.php?id_expediente=2128857940&amp;modo=ficha"/>
    <hyperlink ref="G169" r:id="rId110" display="http://seia.sea.gob.cl/expediente/expediente.php?id_expediente=2128846326&amp;modo=ficha"/>
    <hyperlink ref="G170" r:id="rId111" display="http://seia.sea.gob.cl/expediente/expediente.php?id_expediente=2128844502&amp;modo=ficha"/>
    <hyperlink ref="G166" r:id="rId112" display="http://seia.sea.gob.cl/expediente/expediente.php?id_expediente=2128836143&amp;modo=ficha"/>
    <hyperlink ref="G164" r:id="rId113" display="http://seia.sea.gob.cl/expediente/expediente.php?id_expediente=2128739205&amp;modo=ficha"/>
    <hyperlink ref="G165" r:id="rId114" display="http://seia.sea.gob.cl/expediente/expediente.php?id_expediente=2128816891&amp;modo=ficha"/>
    <hyperlink ref="G162" r:id="rId115" display="http://seia.sea.gob.cl/expediente/expediente.php?id_expediente=2128649692&amp;modo=ficha"/>
    <hyperlink ref="G161" r:id="rId116" display="http://seia.sea.gob.cl/expediente/expediente.php?id_expediente=2128639423&amp;modo=ficha"/>
    <hyperlink ref="G159" r:id="rId117" display="http://seia.sea.gob.cl/expediente/expediente.php?id_expediente=2128586752&amp;modo=ficha"/>
    <hyperlink ref="G157" r:id="rId118" display="http://seia.sea.gob.cl/expediente/expediente.php?id_expediente=2128562723&amp;modo=ficha"/>
    <hyperlink ref="G154" r:id="rId119" display="http://seia.sea.gob.cl/expediente/expediente.php?id_expediente=2128553155&amp;modo=ficha"/>
    <hyperlink ref="G155" r:id="rId120" display="http://seia.sea.gob.cl/expediente/expediente.php?id_expediente=2128543723&amp;modo=ficha"/>
    <hyperlink ref="G153" r:id="rId121" display="http://seia.sea.gob.cl/expediente/expediente.php?id_expediente=2128538036&amp;modo=ficha"/>
    <hyperlink ref="G160" r:id="rId122" display="http://seia.sea.gob.cl/expediente/expediente.php?id_expediente=2128493807&amp;modo=ficha"/>
    <hyperlink ref="G156" r:id="rId123" display="http://seia.sea.gob.cl/expediente/expediente.php?id_expediente=2128452638&amp;modo=ficha"/>
    <hyperlink ref="G152" r:id="rId124" display="http://seia.sea.gob.cl/expediente/expediente.php?id_expediente=2128425490&amp;modo=ficha"/>
    <hyperlink ref="G151" r:id="rId125" display="http://seia.sea.gob.cl/expediente/expediente.php?id_expediente=2128414812&amp;modo=ficha"/>
    <hyperlink ref="G150" r:id="rId126" display="http://seia.sea.gob.cl/expediente/expediente.php?id_expediente=2128416027&amp;modo=ficha"/>
    <hyperlink ref="G149" r:id="rId127" display="http://seia.sea.gob.cl/expediente/expediente.php?id_expediente=2128417945&amp;modo=ficha"/>
    <hyperlink ref="G148" r:id="rId128" display="http://seia.sea.gob.cl/expediente/expediente.php?id_expediente=2128412087&amp;modo=ficha"/>
    <hyperlink ref="G147" r:id="rId129" display="http://seia.sea.gob.cl/expediente/expediente.php?id_expediente=2128401333&amp;modo=ficha"/>
    <hyperlink ref="G146" r:id="rId130" display="http://seia.sea.gob.cl/expediente/expediente.php?id_expediente=8361652&amp;modo=ficha"/>
    <hyperlink ref="G145" r:id="rId131" display="http://seia.sea.gob.cl/expediente/expediente.php?id_expediente=8337996&amp;modo=ficha"/>
    <hyperlink ref="G144" r:id="rId132" display="http://seia.sea.gob.cl/expediente/expediente.php?id_expediente=8332747&amp;modo=ficha"/>
    <hyperlink ref="G143" r:id="rId133" display="http://seia.sea.gob.cl/expediente/expediente.php?id_expediente=8332493&amp;modo=ficha"/>
    <hyperlink ref="G141" r:id="rId134" display="http://seia.sea.gob.cl/expediente/expediente.php?id_expediente=8257199&amp;modo=ficha"/>
    <hyperlink ref="G140" r:id="rId135" display="http://seia.sea.gob.cl/expediente/expediente.php?id_expediente=8210090&amp;modo=ficha"/>
    <hyperlink ref="G139" r:id="rId136" display="http://seia.sea.gob.cl/expediente/expediente.php?id_expediente=8215268&amp;modo=ficha"/>
    <hyperlink ref="G138" r:id="rId137" display="http://seia.sea.gob.cl/expediente/expediente.php?id_expediente=8201663&amp;modo=ficha"/>
    <hyperlink ref="G137" r:id="rId138" display="http://seia.sea.gob.cl/expediente/expediente.php?id_expediente=8177985&amp;modo=ficha"/>
    <hyperlink ref="G136" r:id="rId139" display="http://seia.sea.gob.cl/expediente/expediente.php?id_expediente=8177308&amp;modo=ficha"/>
    <hyperlink ref="G135" r:id="rId140" display="http://seia.sea.gob.cl/expediente/expediente.php?id_expediente=8147783&amp;modo=ficha"/>
    <hyperlink ref="G133" r:id="rId141" display="http://seia.sea.gob.cl/expediente/expediente.php?id_expediente=8120890&amp;modo=ficha"/>
    <hyperlink ref="G132" r:id="rId142" display="http://seia.sea.gob.cl/expediente/expediente.php?id_expediente=8115117&amp;modo=ficha"/>
    <hyperlink ref="G131" r:id="rId143" display="http://seia.sea.gob.cl/expediente/expediente.php?id_expediente=8123299&amp;modo=ficha"/>
    <hyperlink ref="G130" r:id="rId144" display="http://seia.sea.gob.cl/expediente/expediente.php?id_expediente=8090372&amp;modo=ficha"/>
    <hyperlink ref="G129" r:id="rId145" display="http://seia.sea.gob.cl/expediente/expediente.php?id_expediente=8070463&amp;modo=ficha"/>
    <hyperlink ref="G128" r:id="rId146" display="http://seia.sea.gob.cl/expediente/expediente.php?id_expediente=8043190&amp;modo=ficha"/>
    <hyperlink ref="G127" r:id="rId147" display="http://seia.sea.gob.cl/expediente/expediente.php?id_expediente=8034370&amp;modo=ficha"/>
    <hyperlink ref="G125" r:id="rId148" display="http://seia.sea.gob.cl/expediente/expediente.php?id_expediente=8008535&amp;modo=ficha"/>
    <hyperlink ref="G122" r:id="rId149" display="http://seia.sea.gob.cl/expediente/expediente.php?id_expediente=7885459&amp;modo=ficha"/>
    <hyperlink ref="G123" r:id="rId150" display="http://seia.sea.gob.cl/expediente/expediente.php?id_expediente=7881636&amp;modo=ficha"/>
    <hyperlink ref="G121" r:id="rId151" display="http://seia.sea.gob.cl/expediente/expediente.php?id_expediente=7893580&amp;modo=ficha"/>
    <hyperlink ref="G120" r:id="rId152" display="http://seia.sea.gob.cl/expediente/expediente.php?id_expediente=7847451&amp;modo=ficha"/>
    <hyperlink ref="G119" r:id="rId153" display="http://seia.sea.gob.cl/expediente/expediente.php?id_expediente=7871014&amp;modo=ficha"/>
    <hyperlink ref="G118" r:id="rId154" display="http://seia.sea.gob.cl/expediente/expediente.php?id_expediente=7772818&amp;modo=ficha"/>
    <hyperlink ref="G117" r:id="rId155" display="http://seia.sea.gob.cl/expediente/expediente.php?id_expediente=7269776&amp;modo=ficha"/>
    <hyperlink ref="G116" r:id="rId156" display="http://seia.sea.gob.cl/expediente/expediente.php?id_expediente=7798109&amp;modo=ficha"/>
    <hyperlink ref="G115" r:id="rId157" display="http://seia.sea.gob.cl/expediente/expediente.php?id_expediente=7778096&amp;modo=ficha"/>
    <hyperlink ref="G114" r:id="rId158" display="http://seia.sea.gob.cl/expediente/expediente.php?id_expediente=7792793&amp;modo=ficha"/>
    <hyperlink ref="G113" r:id="rId159" display="http://seia.sea.gob.cl/expediente/expediente.php?id_expediente=7714090&amp;modo=ficha"/>
    <hyperlink ref="G112" r:id="rId160" display="http://seia.sea.gob.cl/expediente/expediente.php?id_expediente=7606558&amp;modo=ficha"/>
    <hyperlink ref="G111" r:id="rId161" display="http://seia.sea.gob.cl/expediente/expediente.php?id_expediente=7774396&amp;modo=ficha"/>
    <hyperlink ref="G110" r:id="rId162" display="http://seia.sea.gob.cl/expediente/expediente.php?id_expediente=7728168&amp;modo=ficha"/>
    <hyperlink ref="G124" r:id="rId163"/>
    <hyperlink ref="G126" r:id="rId164"/>
    <hyperlink ref="G103" r:id="rId165" display="http://seia.sea.gob.cl/expediente/expedientesEvaluacion.php?modo=ficha&amp;id_expediente=7573338"/>
    <hyperlink ref="G163" r:id="rId166" display="ver"/>
    <hyperlink ref="G134" r:id="rId167"/>
    <hyperlink ref="G158" r:id="rId168"/>
    <hyperlink ref="G142" r:id="rId169"/>
    <hyperlink ref="G176" r:id="rId170" display="http://seia.sea.gob.cl/expediente/expediente.php?id_expediente=2128919859&amp;modo=ficha"/>
    <hyperlink ref="G190" r:id="rId171" display="http://seia.sea.gob.cl/expediente/expediente.php?id_expediente=2128963842&amp;modo=ficha"/>
    <hyperlink ref="G193" r:id="rId172" display="http://seia.sea.gob.cl/expediente/expediente.php?id_expediente=2128969637&amp;modo=ficha"/>
    <hyperlink ref="G197" r:id="rId173" display="http://seia.sea.gob.cl/expediente/expediente.php?id_expediente=2128969457&amp;modo=ficha"/>
    <hyperlink ref="G183" r:id="rId174" display="http://seia.sea.gob.cl/expediente/expediente.php?id_expediente=2128958554&amp;modo=ficha"/>
    <hyperlink ref="G172" r:id="rId175" display="http://seia.sea.gob.cl/expediente/expediente.php?id_expediente=2128879352&amp;modo=ficha"/>
    <hyperlink ref="G199" r:id="rId176" display="http://seia.sea.gob.cl/expediente/expediente.php?id_expediente=2128904823&amp;modo=ficha"/>
    <hyperlink ref="G194" r:id="rId177" display="http://seia.sea.gob.cl/expediente/expediente.php?id_expediente=2128952737&amp;modo=ficha"/>
    <hyperlink ref="G191" r:id="rId178" display="http://seia.sea.gob.cl/expediente/expediente.php?id_expediente=2128955081&amp;modo=ficha"/>
    <hyperlink ref="G177" r:id="rId179"/>
    <hyperlink ref="G178" r:id="rId180" display="VER"/>
    <hyperlink ref="G175" r:id="rId181"/>
    <hyperlink ref="G179" r:id="rId182"/>
    <hyperlink ref="G171" r:id="rId183"/>
    <hyperlink ref="G173" r:id="rId184"/>
    <hyperlink ref="G192" r:id="rId185"/>
    <hyperlink ref="G174" r:id="rId186"/>
    <hyperlink ref="G200" r:id="rId187"/>
    <hyperlink ref="G184" r:id="rId188"/>
    <hyperlink ref="G181" r:id="rId189"/>
    <hyperlink ref="G198" r:id="rId190"/>
    <hyperlink ref="G195" r:id="rId191"/>
    <hyperlink ref="G196" r:id="rId192"/>
    <hyperlink ref="G180" r:id="rId193"/>
    <hyperlink ref="G187" r:id="rId194"/>
    <hyperlink ref="G182" r:id="rId195"/>
    <hyperlink ref="G188" r:id="rId196"/>
    <hyperlink ref="G185" r:id="rId197"/>
    <hyperlink ref="G201" r:id="rId198"/>
    <hyperlink ref="G189" r:id="rId199"/>
    <hyperlink ref="G186" r:id="rId200"/>
    <hyperlink ref="G234" r:id="rId201" display="http://seia.sea.gob.cl/expediente/expediente.php?id_expediente=2129956384&amp;modo=ficha"/>
    <hyperlink ref="G233" r:id="rId202" display="http://seia.sea.gob.cl/expediente/expediente.php?id_expediente=2129976023&amp;modo=ficha"/>
    <hyperlink ref="G232" r:id="rId203" display="http://seia.sea.gob.cl/expediente/expediente.php?id_expediente=2129947856&amp;modo=ficha"/>
    <hyperlink ref="G231" r:id="rId204" display="http://seia.sea.gob.cl/expediente/expediente.php?id_expediente=2129907354&amp;modo=ficha"/>
    <hyperlink ref="G225" r:id="rId205" display="http://seia.sea.gob.cl/expediente/expediente.php?id_expediente=2129891752&amp;modo=ficha"/>
    <hyperlink ref="G226" r:id="rId206" display="http://seia.sea.gob.cl/expediente/expediente.php?id_expediente=2129836271&amp;modo=ficha"/>
    <hyperlink ref="G230" r:id="rId207" display="http://seia.sea.gob.cl/expediente/expediente.php?id_expediente=2129883489&amp;modo=ficha"/>
    <hyperlink ref="G229" r:id="rId208" display="http://seia.sea.gob.cl/expediente/expediente.php?id_expediente=2129877016&amp;modo=ficha"/>
    <hyperlink ref="G228" r:id="rId209" display="http://seia.sea.gob.cl/expediente/expediente.php?id_expediente=2129818579&amp;modo=ficha"/>
    <hyperlink ref="G227" r:id="rId210" display="http://seia.sea.gob.cl/expediente/expediente.php?id_expediente=2129804362&amp;modo=ficha"/>
    <hyperlink ref="G224" r:id="rId211" display="http://seia.sea.gob.cl/expediente/expediente.php?id_expediente=2129747614&amp;modo=ficha"/>
    <hyperlink ref="G223" r:id="rId212" display="http://seia.sea.gob.cl/expediente/expediente.php?id_expediente=2129737043&amp;modo=ficha"/>
    <hyperlink ref="G222" r:id="rId213" display="http://seia.sea.gob.cl/expediente/expediente.php?id_expediente=2129731955&amp;modo=ficha"/>
    <hyperlink ref="G221" r:id="rId214" display="http://seia.sea.gob.cl/expediente/expediente.php?id_expediente=2129735252&amp;modo=ficha"/>
    <hyperlink ref="G220" r:id="rId215" display="http://seia.sea.gob.cl/expediente/expediente.php?id_expediente=2129695538&amp;modo=ficha"/>
    <hyperlink ref="G219" r:id="rId216" display="http://seia.sea.gob.cl/expediente/expediente.php?id_expediente=2129696857&amp;modo=ficha"/>
    <hyperlink ref="G218" r:id="rId217" display="http://seia.sea.gob.cl/expediente/expediente.php?id_expediente=2129693671&amp;modo=ficha"/>
    <hyperlink ref="G217" r:id="rId218" display="http://seia.sea.gob.cl/expediente/expediente.php?id_expediente=2129511818&amp;modo=ficha"/>
    <hyperlink ref="G216" r:id="rId219" display="http://seia.sea.gob.cl/expediente/expediente.php?id_expediente=2129562355&amp;modo=ficha"/>
    <hyperlink ref="G215" r:id="rId220" display="http://seia.sea.gob.cl/expediente/expediente.php?id_expediente=2129556536&amp;modo=ficha"/>
    <hyperlink ref="G214" r:id="rId221" display="http://seia.sea.gob.cl/expediente/expediente.php?id_expediente=2129475019&amp;modo=ficha"/>
    <hyperlink ref="G213" r:id="rId222" display="http://seia.sea.gob.cl/expediente/expediente.php?id_expediente=2129513159&amp;modo=ficha"/>
    <hyperlink ref="G211" r:id="rId223" display="http://seia.sea.gob.cl/expediente/expediente.php?id_expediente=2129482249&amp;modo=ficha"/>
    <hyperlink ref="G210" r:id="rId224" display="http://seia.sea.gob.cl/expediente/expediente.php?id_expediente=2129482275&amp;modo=ficha"/>
    <hyperlink ref="G212" r:id="rId225" display="http://seia.sea.gob.cl/expediente/expediente.php?id_expediente=2129471762&amp;modo=ficha"/>
    <hyperlink ref="G209" r:id="rId226" display="http://seia.sea.gob.cl/expediente/expediente.php?id_expediente=2129378189&amp;modo=ficha"/>
    <hyperlink ref="G208" r:id="rId227" display="http://seia.sea.gob.cl/expediente/expediente.php?id_expediente=2129362818&amp;modo=ficha"/>
    <hyperlink ref="G207" r:id="rId228" display="http://seia.sea.gob.cl/expediente/expediente.php?id_expediente=2129361217&amp;modo=ficha"/>
    <hyperlink ref="G206" r:id="rId229" display="http://seia.sea.gob.cl/expediente/expediente.php?id_expediente=2129342396&amp;modo=ficha"/>
    <hyperlink ref="G205" r:id="rId230" display="http://seia.sea.gob.cl/expediente/expediente.php?id_expediente=2129294291&amp;modo=ficha"/>
    <hyperlink ref="G204" r:id="rId231" display="http://seia.sea.gob.cl/expediente/expediente.php?id_expediente=2129213644&amp;modo=ficha"/>
    <hyperlink ref="G203" r:id="rId232" display="http://seia.sea.gob.cl/expediente/expediente.php?id_expediente=2129177773&amp;modo=ficha"/>
    <hyperlink ref="G202" r:id="rId233" display="http://seia.sea.gob.cl/expediente/expediente.php?id_expediente=2129171225&amp;modo=ficha"/>
    <hyperlink ref="G299" r:id="rId234" display="http://seia.sea.gob.cl/expediente/expediente.php?id_expediente=2130934956&amp;modo=ficha"/>
    <hyperlink ref="G298" r:id="rId235" display="http://seia.sea.gob.cl/expediente/expediente.php?id_expediente=2130923269&amp;modo=ficha"/>
    <hyperlink ref="G297" r:id="rId236" display="http://seia.sea.gob.cl/expediente/expediente.php?id_expediente=2130871647&amp;modo=ficha"/>
    <hyperlink ref="G296" r:id="rId237" display="http://seia.sea.gob.cl/expediente/expediente.php?id_expediente=2130884699&amp;modo=ficha"/>
    <hyperlink ref="G295" r:id="rId238" display="http://seia.sea.gob.cl/expediente/expediente.php?id_expediente=2130755881&amp;modo=ficha"/>
    <hyperlink ref="G293" r:id="rId239" display="http://seia.sea.gob.cl/expediente/expediente.php?id_expediente=2130840941&amp;modo=ficha"/>
    <hyperlink ref="G292" r:id="rId240" display="http://seia.sea.gob.cl/expediente/expediente.php?id_expediente=2130841538&amp;modo=ficha"/>
    <hyperlink ref="G294" r:id="rId241" display="http://seia.sea.gob.cl/expediente/expediente.php?id_expediente=2130841222&amp;modo=ficha"/>
    <hyperlink ref="G291" r:id="rId242" display="http://seia.sea.gob.cl/expediente/expediente.php?id_expediente=2130795857&amp;modo=ficha"/>
    <hyperlink ref="G290" r:id="rId243" display="http://seia.sea.gob.cl/expediente/expediente.php?id_expediente=2130787324&amp;modo=ficha"/>
    <hyperlink ref="G286" r:id="rId244" display="http://seia.sea.gob.cl/expediente/expediente.php?id_expediente=2130778970&amp;modo=ficha"/>
    <hyperlink ref="G285" r:id="rId245" display="http://seia.sea.gob.cl/expediente/expediente.php?id_expediente=2130766416&amp;modo=ficha"/>
    <hyperlink ref="G287" r:id="rId246" display="http://seia.sea.gob.cl/expediente/expediente.php?id_expediente=2130748631&amp;modo=ficha"/>
    <hyperlink ref="G284" r:id="rId247" display="http://seia.sea.gob.cl/expediente/expediente.php?id_expediente=2130758230&amp;modo=ficha"/>
    <hyperlink ref="G283" r:id="rId248" display="http://seia.sea.gob.cl/expediente/expediente.php?id_expediente=2130728737&amp;modo=ficha"/>
    <hyperlink ref="G289" r:id="rId249" display="http://seia.sea.gob.cl/expediente/expediente.php?id_expediente=2130443819&amp;modo=ficha"/>
    <hyperlink ref="G282" r:id="rId250" display="http://seia.sea.gob.cl/expediente/expediente.php?id_expediente=2130712979&amp;modo=ficha"/>
    <hyperlink ref="G281" r:id="rId251" display="http://seia.sea.gob.cl/expediente/expediente.php?id_expediente=2130634267&amp;modo=ficha"/>
    <hyperlink ref="G280" r:id="rId252" display="http://seia.sea.gob.cl/expediente/expediente.php?id_expediente=2130577300&amp;modo=ficha"/>
    <hyperlink ref="G279" r:id="rId253" display="http://seia.sea.gob.cl/expediente/expediente.php?id_expediente=2130636325&amp;modo=ficha"/>
    <hyperlink ref="G278" r:id="rId254" display="http://seia.sea.gob.cl/expediente/expediente.php?id_expediente=2130631277&amp;modo=ficha"/>
    <hyperlink ref="G275" r:id="rId255" display="http://seia.sea.gob.cl/expediente/expediente.php?id_expediente=2130634551&amp;modo=ficha"/>
    <hyperlink ref="G276" r:id="rId256" display="http://seia.sea.gob.cl/expediente/expediente.php?id_expediente=2130609279&amp;modo=ficha"/>
    <hyperlink ref="G277" r:id="rId257" display="http://seia.sea.gob.cl/expediente/expediente.php?id_expediente=2130577717&amp;modo=ficha"/>
    <hyperlink ref="G274" r:id="rId258" display="http://seia.sea.gob.cl/expediente/expediente.php?id_expediente=2130562843&amp;modo=ficha"/>
    <hyperlink ref="G273" r:id="rId259" display="http://seia.sea.gob.cl/expediente/expediente.php?id_expediente=2130526443&amp;modo=ficha"/>
    <hyperlink ref="G272" r:id="rId260" display="http://seia.sea.gob.cl/expediente/expediente.php?id_expediente=2130502645&amp;modo=ficha"/>
    <hyperlink ref="G271" r:id="rId261" display="http://seia.sea.gob.cl/expediente/expediente.php?id_expediente=2130484534&amp;modo=ficha"/>
    <hyperlink ref="G270" r:id="rId262" display="http://seia.sea.gob.cl/expediente/expediente.php?id_expediente=2130441283&amp;modo=ficha"/>
    <hyperlink ref="G269" r:id="rId263" display="http://seia.sea.gob.cl/expediente/expediente.php?id_expediente=2130460400&amp;modo=ficha"/>
    <hyperlink ref="G268" r:id="rId264" display="http://seia.sea.gob.cl/expediente/expediente.php?id_expediente=2130439006&amp;modo=ficha"/>
    <hyperlink ref="G267" r:id="rId265" display="http://seia.sea.gob.cl/expediente/expediente.php?id_expediente=2130447688&amp;modo=ficha"/>
    <hyperlink ref="G266" r:id="rId266" display="http://seia.sea.gob.cl/expediente/expediente.php?id_expediente=2130455071&amp;modo=ficha"/>
    <hyperlink ref="G265" r:id="rId267" display="http://seia.sea.gob.cl/expediente/expediente.php?id_expediente=2130406827&amp;modo=ficha"/>
    <hyperlink ref="G263" r:id="rId268" display="http://seia.sea.gob.cl/expediente/expediente.php?id_expediente=2130374694&amp;modo=ficha"/>
    <hyperlink ref="G262" r:id="rId269" display="http://seia.sea.gob.cl/expediente/expediente.php?id_expediente=2130391693&amp;modo=ficha"/>
    <hyperlink ref="G264" r:id="rId270" display="http://seia.sea.gob.cl/expediente/expediente.php?id_expediente=2130402341&amp;modo=ficha"/>
    <hyperlink ref="G261" r:id="rId271" display="http://seia.sea.gob.cl/expediente/expediente.php?id_expediente=2130386304&amp;modo=ficha"/>
    <hyperlink ref="G260" r:id="rId272" display="http://seia.sea.gob.cl/expediente/expediente.php?id_expediente=2130348352&amp;modo=ficha"/>
    <hyperlink ref="G259" r:id="rId273" display="http://seia.sea.gob.cl/expediente/expediente.php?id_expediente=2130342261&amp;modo=ficha"/>
    <hyperlink ref="G258" r:id="rId274" display="http://seia.sea.gob.cl/expediente/expediente.php?id_expediente=2130326719&amp;modo=ficha"/>
    <hyperlink ref="G257" r:id="rId275" display="http://seia.sea.gob.cl/expediente/expediente.php?id_expediente=2130307900&amp;modo=ficha"/>
    <hyperlink ref="G256" r:id="rId276" display="http://seia.sea.gob.cl/expediente/expediente.php?id_expediente=2130304268&amp;modo=ficha"/>
    <hyperlink ref="G255" r:id="rId277" display="http://seia.sea.gob.cl/expediente/expediente.php?id_expediente=2130289251&amp;modo=ficha"/>
    <hyperlink ref="G254" r:id="rId278" display="http://seia.sea.gob.cl/expediente/expediente.php?id_expediente=2130231615&amp;modo=ficha"/>
    <hyperlink ref="G253" r:id="rId279" display="http://seia.sea.gob.cl/expediente/expediente.php?id_expediente=2130255465&amp;modo=ficha"/>
    <hyperlink ref="G252" r:id="rId280" display="http://seia.sea.gob.cl/expediente/expediente.php?id_expediente=2130243154&amp;modo=ficha"/>
    <hyperlink ref="G251" r:id="rId281" display="http://seia.sea.gob.cl/expediente/expediente.php?id_expediente=2130110639&amp;modo=ficha"/>
    <hyperlink ref="G250" r:id="rId282" display="http://seia.sea.gob.cl/expediente/expediente.php?id_expediente=2130151186&amp;modo=ficha"/>
    <hyperlink ref="G249" r:id="rId283" display="http://seia.sea.gob.cl/expediente/expediente.php?id_expediente=2130154656&amp;modo=ficha"/>
    <hyperlink ref="G248" r:id="rId284" display="http://seia.sea.gob.cl/expediente/expediente.php?id_expediente=2130119810&amp;modo=ficha"/>
    <hyperlink ref="G247" r:id="rId285" display="http://seia.sea.gob.cl/expediente/expediente.php?id_expediente=2130119630&amp;modo=ficha"/>
    <hyperlink ref="G246" r:id="rId286" display="http://seia.sea.gob.cl/expediente/expediente.php?id_expediente=2130108749&amp;modo=ficha"/>
    <hyperlink ref="G245" r:id="rId287" display="http://seia.sea.gob.cl/expediente/expediente.php?id_expediente=2130104599&amp;modo=ficha"/>
    <hyperlink ref="G240" r:id="rId288" display="http://seia.sea.gob.cl/expediente/expediente.php?id_expediente=2130074419&amp;modo=ficha"/>
    <hyperlink ref="G239" r:id="rId289" display="http://seia.sea.gob.cl/expediente/expediente.php?id_expediente=2130073042&amp;modo=ficha"/>
    <hyperlink ref="G243" r:id="rId290" display="http://seia.sea.gob.cl/expediente/expediente.php?id_expediente=2130072738&amp;modo=ficha"/>
    <hyperlink ref="G242" r:id="rId291" display="http://seia.sea.gob.cl/expediente/expediente.php?id_expediente=2129983710&amp;modo=ficha"/>
    <hyperlink ref="G236" r:id="rId292" display="http://seia.sea.gob.cl/expediente/expediente.php?id_expediente=2130009610&amp;modo=ficha"/>
    <hyperlink ref="G241" r:id="rId293" display="http://seia.sea.gob.cl/expediente/expediente.php?id_expediente=2130056928&amp;modo=ficha"/>
    <hyperlink ref="G238" r:id="rId294" display="http://seia.sea.gob.cl/expediente/expediente.php?id_expediente=2130072895&amp;modo=ficha"/>
    <hyperlink ref="G244" r:id="rId295" display="http://seia.sea.gob.cl/expediente/expediente.php?id_expediente=2130065702&amp;modo=ficha"/>
    <hyperlink ref="G300" r:id="rId296"/>
    <hyperlink ref="G288" r:id="rId297"/>
    <hyperlink ref="G235" r:id="rId298" display="http://seia.sea.gob.cl/expediente/expediente.php?id_expediente=2130056928&amp;modo=ficha"/>
    <hyperlink ref="G237" r:id="rId299" display="http://seia.sea.gob.cl/expediente/expediente.php?id_expediente=2130009610&amp;modo=ficha"/>
    <hyperlink ref="G337" r:id="rId300" display="http://seia.sea.gob.cl/expediente/expediente.php?id_expediente=2131955034&amp;modo=ficha"/>
    <hyperlink ref="G336" r:id="rId301" display="http://seia.sea.gob.cl/expediente/expediente.php?id_expediente=2131946967&amp;modo=ficha"/>
    <hyperlink ref="G335" r:id="rId302" display="http://seia.sea.gob.cl/expediente/expediente.php?id_expediente=2131946508&amp;modo=ficha"/>
    <hyperlink ref="G334" r:id="rId303" display="http://seia.sea.gob.cl/expediente/expediente.php?id_expediente=2131945209&amp;modo=ficha"/>
    <hyperlink ref="G333" r:id="rId304" display="http://seia.sea.gob.cl/expediente/expediente.php?id_expediente=2131903093&amp;modo=ficha"/>
    <hyperlink ref="G332" r:id="rId305" display="http://seia.sea.gob.cl/expediente/expediente.php?id_expediente=2131851177&amp;modo=ficha"/>
    <hyperlink ref="G331" r:id="rId306" display="http://seia.sea.gob.cl/expediente/expediente.php?id_expediente=2131856064&amp;modo=ficha"/>
    <hyperlink ref="G330" r:id="rId307" display="http://seia.sea.gob.cl/expediente/expediente.php?id_expediente=2131807726&amp;modo=ficha"/>
    <hyperlink ref="G329" r:id="rId308" display="http://seia.sea.gob.cl/expediente/expediente.php?id_expediente=2131789417&amp;modo=ficha"/>
    <hyperlink ref="G328" r:id="rId309" display="http://seia.sea.gob.cl/expediente/expediente.php?id_expediente=2131738434&amp;modo=ficha"/>
    <hyperlink ref="G327" r:id="rId310" display="http://seia.sea.gob.cl/expediente/expediente.php?id_expediente=2131724342&amp;modo=ficha"/>
    <hyperlink ref="G326" r:id="rId311" display="http://seia.sea.gob.cl/expediente/expediente.php?id_expediente=2131720522&amp;modo=ficha"/>
    <hyperlink ref="G325" r:id="rId312" display="http://seia.sea.gob.cl/expediente/expediente.php?id_expediente=2131714934&amp;modo=ficha"/>
    <hyperlink ref="G324" r:id="rId313" display="http://seia.sea.gob.cl/expediente/expediente.php?id_expediente=2131656018&amp;modo=ficha"/>
    <hyperlink ref="G323" r:id="rId314" display="http://seia.sea.gob.cl/expediente/expediente.php?id_expediente=2131615979&amp;modo=ficha"/>
    <hyperlink ref="G322" r:id="rId315" display="http://seia.sea.gob.cl/expediente/expediente.php?id_expediente=2131580572&amp;modo=ficha"/>
    <hyperlink ref="G321" r:id="rId316" display="http://seia.sea.gob.cl/expediente/expediente.php?id_expediente=2131574929&amp;modo=ficha"/>
    <hyperlink ref="G320" r:id="rId317" display="http://seia.sea.gob.cl/expediente/expediente.php?id_expediente=2131505027&amp;modo=ficha"/>
    <hyperlink ref="G319" r:id="rId318" display="http://seia.sea.gob.cl/expediente/expediente.php?id_expediente=2131449847&amp;modo=ficha"/>
    <hyperlink ref="G318" r:id="rId319" display="http://seia.sea.gob.cl/expediente/expediente.php?id_expediente=2131414850&amp;modo=ficha"/>
    <hyperlink ref="G317" r:id="rId320" display="http://seia.sea.gob.cl/expediente/expediente.php?id_expediente=2131418976&amp;modo=ficha"/>
    <hyperlink ref="G316" r:id="rId321" display="http://seia.sea.gob.cl/expediente/expediente.php?id_expediente=2131296400&amp;modo=ficha"/>
    <hyperlink ref="G315" r:id="rId322" display="http://seia.sea.gob.cl/expediente/expediente.php?id_expediente=2131330759&amp;modo=ficha"/>
    <hyperlink ref="G314" r:id="rId323" display="http://seia.sea.gob.cl/expediente/expediente.php?id_expediente=2131344111&amp;modo=ficha"/>
    <hyperlink ref="G313" r:id="rId324" display="http://seia.sea.gob.cl/expediente/expediente.php?id_expediente=2131282149&amp;modo=ficha"/>
    <hyperlink ref="G312" r:id="rId325" display="http://seia.sea.gob.cl/expediente/expediente.php?id_expediente=2131304369&amp;modo=ficha"/>
    <hyperlink ref="G311" r:id="rId326" display="http://seia.sea.gob.cl/expediente/expediente.php?id_expediente=2131267533&amp;modo=ficha"/>
    <hyperlink ref="G310" r:id="rId327" display="http://seia.sea.gob.cl/expediente/expediente.php?id_expediente=2131187425&amp;modo=ficha"/>
    <hyperlink ref="G309" r:id="rId328" display="http://seia.sea.gob.cl/expediente/expediente.php?id_expediente=2131146076&amp;modo=ficha"/>
    <hyperlink ref="G308" r:id="rId329" display="http://seia.sea.gob.cl/expediente/expediente.php?id_expediente=2131099344&amp;modo=ficha"/>
    <hyperlink ref="G307" r:id="rId330" display="http://seia.sea.gob.cl/expediente/expediente.php?id_expediente=2131097176&amp;modo=ficha"/>
    <hyperlink ref="G306" r:id="rId331" display="http://seia.sea.gob.cl/expediente/expediente.php?id_expediente=2131097960&amp;modo=ficha"/>
    <hyperlink ref="G305" r:id="rId332" display="http://seia.sea.gob.cl/expediente/expediente.php?id_expediente=2130999684&amp;modo=ficha"/>
    <hyperlink ref="G304" r:id="rId333" display="http://seia.sea.gob.cl/expediente/expediente.php?id_expediente=2130991982&amp;modo=ficha"/>
    <hyperlink ref="G302" r:id="rId334" display="http://seia.sea.gob.cl/expediente/expediente.php?id_expediente=2130993828&amp;modo=ficha"/>
    <hyperlink ref="G301" r:id="rId335"/>
    <hyperlink ref="G303" r:id="rId336"/>
    <hyperlink ref="G387" r:id="rId337" display="http://seia.sea.gob.cl/expediente/expediente.php?id_expediente=2137895121&amp;modo=ficha"/>
    <hyperlink ref="G386" r:id="rId338" display="http://seia.sea.gob.cl/expediente/expediente.php?id_expediente=2135993660&amp;modo=ficha"/>
    <hyperlink ref="G385" r:id="rId339" display="http://seia.sea.gob.cl/expediente/expediente.php?id_expediente=2133905511&amp;modo=ficha"/>
    <hyperlink ref="G384" r:id="rId340" display="http://seia.sea.gob.cl/expediente/expediente.php?id_expediente=2132852114&amp;modo=ficha"/>
    <hyperlink ref="G383" r:id="rId341" display="http://seia.sea.gob.cl/expediente/expediente.php?id_expediente=2132837657&amp;modo=ficha"/>
    <hyperlink ref="G382" r:id="rId342" display="http://seia.sea.gob.cl/expediente/expediente.php?id_expediente=2132813470&amp;modo=ficha"/>
    <hyperlink ref="G381" r:id="rId343" display="http://seia.sea.gob.cl/expediente/expediente.php?id_expediente=2132773327&amp;modo=ficha"/>
    <hyperlink ref="G380" r:id="rId344" display="http://seia.sea.gob.cl/expediente/expediente.php?id_expediente=2132770720&amp;modo=ficha"/>
    <hyperlink ref="G379" r:id="rId345" display="http://seia.sea.gob.cl/expediente/expediente.php?id_expediente=2132648290&amp;modo=ficha"/>
    <hyperlink ref="G378" r:id="rId346" display="http://seia.sea.gob.cl/expediente/expediente.php?id_expediente=2132653801&amp;modo=ficha"/>
    <hyperlink ref="G376" r:id="rId347" display="http://seia.sea.gob.cl/expediente/expediente.php?id_expediente=2132631659&amp;modo=ficha"/>
    <hyperlink ref="G377" r:id="rId348" display="http://seia.sea.gob.cl/expediente/expediente.php?id_expediente=2132655856&amp;modo=ficha"/>
    <hyperlink ref="G371" r:id="rId349" display="http://seia.sea.gob.cl/expediente/expediente.php?id_expediente=2132644906&amp;modo=ficha"/>
    <hyperlink ref="G375" r:id="rId350" display="http://seia.sea.gob.cl/expediente/expediente.php?id_expediente=2132555996&amp;modo=ficha"/>
    <hyperlink ref="G372" r:id="rId351" display="http://seia.sea.gob.cl/expediente/expediente.php?id_expediente=2132562205&amp;modo=ficha"/>
    <hyperlink ref="G373" r:id="rId352" display="http://seia.sea.gob.cl/expediente/expediente.php?id_expediente=2132564547&amp;modo=ficha"/>
    <hyperlink ref="G374" r:id="rId353" display="http://seia.sea.gob.cl/expediente/expediente.php?id_expediente=2132567850&amp;modo=ficha"/>
    <hyperlink ref="G370" r:id="rId354" display="http://seia.sea.gob.cl/expediente/expediente.php?id_expediente=2132557018&amp;modo=ficha"/>
    <hyperlink ref="G369" r:id="rId355" display="http://seia.sea.gob.cl/expediente/expediente.php?id_expediente=2132533794&amp;modo=ficha"/>
    <hyperlink ref="G368" r:id="rId356" display="http://seia.sea.gob.cl/expediente/expediente.php?id_expediente=2132532139&amp;modo=ficha"/>
    <hyperlink ref="G367" r:id="rId357" display="http://seia.sea.gob.cl/expediente/expediente.php?id_expediente=2132500443&amp;modo=ficha"/>
    <hyperlink ref="G366" r:id="rId358" display="http://seia.sea.gob.cl/expediente/expediente.php?id_expediente=2132464691&amp;modo=ficha"/>
    <hyperlink ref="G365" r:id="rId359" display="http://seia.sea.gob.cl/expediente/expediente.php?id_expediente=2132411401&amp;modo=ficha"/>
    <hyperlink ref="G364" r:id="rId360" display="http://seia.sea.gob.cl/expediente/expediente.php?id_expediente=2132388422&amp;modo=ficha"/>
    <hyperlink ref="G363" r:id="rId361" display="http://seia.sea.gob.cl/expediente/expediente.php?id_expediente=2132410659&amp;modo=ficha"/>
    <hyperlink ref="G362" r:id="rId362" display="http://seia.sea.gob.cl/expediente/expediente.php?id_expediente=2132331929&amp;modo=ficha"/>
    <hyperlink ref="G361" r:id="rId363" display="http://seia.sea.gob.cl/expediente/expediente.php?id_expediente=2132384421&amp;modo=ficha"/>
    <hyperlink ref="G360" r:id="rId364" display="http://seia.sea.gob.cl/expediente/expediente.php?id_expediente=2132334067&amp;modo=ficha"/>
    <hyperlink ref="G359" r:id="rId365" display="http://seia.sea.gob.cl/expediente/expediente.php?id_expediente=2132329215&amp;modo=ficha"/>
    <hyperlink ref="G358" r:id="rId366" display="http://seia.sea.gob.cl/expediente/expediente.php?id_expediente=2132316694&amp;modo=ficha"/>
    <hyperlink ref="G357" r:id="rId367" display="http://seia.sea.gob.cl/expediente/expediente.php?id_expediente=2132300051&amp;modo=ficha"/>
    <hyperlink ref="G356" r:id="rId368" display="http://seia.sea.gob.cl/expediente/expediente.php?id_expediente=2132283098&amp;modo=ficha"/>
    <hyperlink ref="G355" r:id="rId369" display="http://seia.sea.gob.cl/expediente/expediente.php?id_expediente=2132259288&amp;modo=ficha"/>
    <hyperlink ref="G354" r:id="rId370" display="http://seia.sea.gob.cl/expediente/expediente.php?id_expediente=2132197785&amp;modo=ficha"/>
    <hyperlink ref="G352" r:id="rId371" display="http://seia.sea.gob.cl/expediente/expediente.php?id_expediente=2132192492&amp;modo=ficha"/>
    <hyperlink ref="G353" r:id="rId372" display="http://seia.sea.gob.cl/expediente/expediente.php?id_expediente=2132182501&amp;modo=ficha"/>
    <hyperlink ref="G351" r:id="rId373" display="http://seia.sea.gob.cl/expediente/expediente.php?id_expediente=2132175931&amp;modo=ficha"/>
    <hyperlink ref="G349" r:id="rId374" display="http://seia.sea.gob.cl/expediente/expediente.php?id_expediente=2132165654&amp;modo=ficha"/>
    <hyperlink ref="G348" r:id="rId375" display="http://seia.sea.gob.cl/expediente/expediente.php?id_expediente=2132128340&amp;modo=ficha"/>
    <hyperlink ref="G347" r:id="rId376" display="http://seia.sea.gob.cl/expediente/expediente.php?id_expediente=2132160602&amp;modo=ficha"/>
    <hyperlink ref="G346" r:id="rId377" display="http://seia.sea.gob.cl/expediente/expediente.php?id_expediente=2132130886&amp;modo=ficha"/>
    <hyperlink ref="G350" r:id="rId378" display="http://seia.sea.gob.cl/expediente/expediente.php?id_expediente=2132095806&amp;modo=ficha"/>
    <hyperlink ref="G345" r:id="rId379" display="http://seia.sea.gob.cl/expediente/expediente.php?id_expediente=2132095293&amp;modo=ficha"/>
    <hyperlink ref="G344" r:id="rId380" display="http://seia.sea.gob.cl/expediente/expediente.php?id_expediente=2132046632&amp;modo=ficha"/>
    <hyperlink ref="G343" r:id="rId381" display="http://seia.sea.gob.cl/expediente/expediente.php?id_expediente=2132033591&amp;modo=ficha"/>
    <hyperlink ref="G342" r:id="rId382" display="http://seia.sea.gob.cl/expediente/expediente.php?id_expediente=2132047108&amp;modo=ficha"/>
    <hyperlink ref="G341" r:id="rId383" display="http://seia.sea.gob.cl/expediente/expediente.php?id_expediente=2132026165&amp;modo=ficha"/>
    <hyperlink ref="G340" r:id="rId384" display="http://seia.sea.gob.cl/expediente/expediente.php?id_expediente=2131996211&amp;modo=ficha"/>
    <hyperlink ref="G339" r:id="rId385" display="http://seia.sea.gob.cl/expediente/expediente.php?id_expediente=2131976603&amp;modo=ficha"/>
    <hyperlink ref="G338" r:id="rId386" display="http://seia.sea.gob.cl/expediente/expediente.php?id_expediente=2131961243&amp;modo=ficha"/>
    <hyperlink ref="G433" r:id="rId387" display="http://seia.sea.gob.cl/expediente/expediente.php?id_expediente=2141807339&amp;modo=ficha"/>
    <hyperlink ref="G434" r:id="rId388" display="http://seia.sea.gob.cl/expediente/expediente.php?id_expediente=2141932456&amp;modo=ficha"/>
    <hyperlink ref="G432" r:id="rId389" display="http://seia.sea.gob.cl/expediente/expediente.php?id_expediente=2141861709&amp;modo=ficha"/>
    <hyperlink ref="G430" r:id="rId390" display="http://seia.sea.gob.cl/expediente/expediente.php?id_expediente=2141861782&amp;modo=ficha"/>
    <hyperlink ref="G431" r:id="rId391" display="http://seia.sea.gob.cl/expediente/expediente.php?id_expediente=2141867082&amp;modo=ficha"/>
    <hyperlink ref="G427" r:id="rId392" display="http://seia.sea.gob.cl/expediente/expediente.php?id_expediente=2141836504&amp;modo=ficha"/>
    <hyperlink ref="G428" r:id="rId393" display="http://seia.sea.gob.cl/expediente/expediente.php?id_expediente=2141833793&amp;modo=ficha"/>
    <hyperlink ref="G429" r:id="rId394" display="http://seia.sea.gob.cl/expediente/expediente.php?id_expediente=2141821827&amp;modo=ficha"/>
    <hyperlink ref="G426" r:id="rId395" display="http://seia.sea.gob.cl/expediente/expediente.php?id_expediente=2141567209&amp;modo=ficha"/>
    <hyperlink ref="G425" r:id="rId396" display="http://seia.sea.gob.cl/expediente/expediente.php?id_expediente=2141466330&amp;modo=ficha"/>
    <hyperlink ref="G424" r:id="rId397" display="http://seia.sea.gob.cl/expediente/expediente.php?id_expediente=2141401298&amp;modo=ficha"/>
    <hyperlink ref="G423" r:id="rId398" display="http://seia.sea.gob.cl/expediente/expediente.php?id_expediente=2141408880&amp;modo=ficha"/>
    <hyperlink ref="G421" r:id="rId399" display="http://seia.sea.gob.cl/expediente/expediente.php?id_expediente=2141397822&amp;modo=ficha"/>
    <hyperlink ref="G422" r:id="rId400" display="http://seia.sea.gob.cl/expediente/expediente.php?id_expediente=2141395889&amp;modo=ficha"/>
    <hyperlink ref="G420" r:id="rId401" display="http://seia.sea.gob.cl/expediente/expediente.php?id_expediente=2141180873&amp;modo=ficha"/>
    <hyperlink ref="G419" r:id="rId402" display="http://seia.sea.gob.cl/expediente/expediente.php?id_expediente=2141220439&amp;modo=ficha"/>
    <hyperlink ref="G418" r:id="rId403" display="http://seia.sea.gob.cl/expediente/expediente.php?id_expediente=2141220149&amp;modo=ficha"/>
    <hyperlink ref="G417" r:id="rId404" display="http://seia.sea.gob.cl/expediente/expediente.php?id_expediente=2140991364&amp;modo=ficha"/>
    <hyperlink ref="G415" r:id="rId405" display="http://seia.sea.gob.cl/expediente/expediente.php?id_expediente=2140964680&amp;modo=ficha"/>
    <hyperlink ref="G416" r:id="rId406" display="http://seia.sea.gob.cl/expediente/expediente.php?id_expediente=2140909151&amp;modo=ficha"/>
    <hyperlink ref="G414" r:id="rId407" display="http://seia.sea.gob.cl/expediente/expediente.php?id_expediente=2140888403&amp;modo=ficha"/>
    <hyperlink ref="G412" r:id="rId408" display="http://seia.sea.gob.cl/expediente/expediente.php?id_expediente=2140826557&amp;modo=ficha"/>
    <hyperlink ref="G411" r:id="rId409" display="http://seia.sea.gob.cl/expediente/expediente.php?id_expediente=2140672714&amp;modo=ficha"/>
    <hyperlink ref="G413" r:id="rId410" display="http://seia.sea.gob.cl/expediente/expediente.php?id_expediente=2140811184&amp;modo=ficha"/>
    <hyperlink ref="G410" r:id="rId411" display="http://seia.sea.gob.cl/expediente/expediente.php?id_expediente=2140710049&amp;modo=ficha"/>
    <hyperlink ref="G409" r:id="rId412" display="http://seia.sea.gob.cl/expediente/expediente.php?id_expediente=2139258961&amp;modo=ficha"/>
    <hyperlink ref="G408" r:id="rId413" display="http://seia.sea.gob.cl/expediente/expediente.php?id_expediente=2140368529&amp;modo=ficha"/>
    <hyperlink ref="G407" r:id="rId414" display="http://seia.sea.gob.cl/expediente/expediente.php?id_expediente=2139193102&amp;modo=ficha"/>
    <hyperlink ref="G405" r:id="rId415" display="http://seia.sea.gob.cl/expediente/expediente.php?id_expediente=2139193109&amp;modo=ficha"/>
    <hyperlink ref="G406" r:id="rId416" display="http://seia.sea.gob.cl/expediente/expediente.php?id_expediente=2139200713&amp;modo=ficha"/>
    <hyperlink ref="G404" r:id="rId417" display="http://seia.sea.gob.cl/expediente/expediente.php?id_expediente=2139190986&amp;modo=ficha"/>
    <hyperlink ref="G403" r:id="rId418" display="http://seia.sea.gob.cl/expediente/expediente.php?id_expediente=2139187474&amp;modo=ficha"/>
    <hyperlink ref="G402" r:id="rId419" display="http://seia.sea.gob.cl/expediente/expediente.php?id_expediente=2138873748&amp;modo=ficha"/>
    <hyperlink ref="G401" r:id="rId420" display="http://seia.sea.gob.cl/expediente/expediente.php?id_expediente=2138980428&amp;modo=ficha"/>
    <hyperlink ref="G400" r:id="rId421" display="http://seia.sea.gob.cl/expediente/expediente.php?id_expediente=2138955329&amp;modo=ficha"/>
    <hyperlink ref="G399" r:id="rId422" display="http://seia.sea.gob.cl/expediente/expediente.php?id_expediente=2138967106&amp;modo=ficha"/>
    <hyperlink ref="G398" r:id="rId423" display="http://seia.sea.gob.cl/expediente/expediente.php?id_expediente=2138966796&amp;modo=ficha"/>
    <hyperlink ref="G397" r:id="rId424" display="http://seia.sea.gob.cl/expediente/expediente.php?id_expediente=2138716202&amp;modo=ficha"/>
    <hyperlink ref="G396" r:id="rId425" display="http://seia.sea.gob.cl/expediente/expediente.php?id_expediente=2138736840&amp;modo=ficha"/>
    <hyperlink ref="G395" r:id="rId426" display="http://seia.sea.gob.cl/expediente/expediente.php?id_expediente=2138750898&amp;modo=ficha"/>
    <hyperlink ref="G393" r:id="rId427" display="http://seia.sea.gob.cl/expediente/expediente.php?id_expediente=2138503186&amp;modo=ficha"/>
    <hyperlink ref="G392" r:id="rId428" display="http://seia.sea.gob.cl/expediente/expediente.php?id_expediente=2138513102&amp;modo=ficha"/>
    <hyperlink ref="G394" r:id="rId429" display="http://seia.sea.gob.cl/expediente/expediente.php?id_expediente=2138522453&amp;modo=ficha"/>
    <hyperlink ref="G391" r:id="rId430" display="http://seia.sea.gob.cl/expediente/expediente.php?id_expediente=2138357850&amp;modo=ficha"/>
    <hyperlink ref="G390" r:id="rId431" display="http://seia.sea.gob.cl/expediente/expediente.php?id_expediente=2138340826&amp;modo=ficha"/>
    <hyperlink ref="G389" r:id="rId432" display="http://seia.sea.gob.cl/expediente/expediente.php?id_expediente=2137946846&amp;modo=ficha"/>
    <hyperlink ref="G388" r:id="rId433" display="http://seia.sea.gob.cl/expediente/expediente.php?id_expediente=2138123731&amp;modo=ficha"/>
  </hyperlinks>
  <pageMargins left="0.25" right="0.25" top="0.75" bottom="0.75" header="0.3" footer="0.3"/>
  <pageSetup paperSize="271" scale="34" orientation="portrait" r:id="rId4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INTRODUCCIÓN</vt:lpstr>
      <vt:lpstr>NOMENCLATURA</vt:lpstr>
      <vt:lpstr>REGISTRO 2012-2018</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Territorial Ordenamiento OT. (SA Gore)</dc:creator>
  <cp:lastModifiedBy>Tapia Tamara TT. (Antofagasta)</cp:lastModifiedBy>
  <cp:lastPrinted>2019-09-30T15:07:51Z</cp:lastPrinted>
  <dcterms:created xsi:type="dcterms:W3CDTF">2019-06-06T19:44:30Z</dcterms:created>
  <dcterms:modified xsi:type="dcterms:W3CDTF">2019-09-30T15:38:45Z</dcterms:modified>
</cp:coreProperties>
</file>